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M2 fonct" sheetId="1" r:id="rId1"/>
  </sheets>
  <definedNames/>
  <calcPr fullCalcOnLoad="1"/>
</workbook>
</file>

<file path=xl/sharedStrings.xml><?xml version="1.0" encoding="utf-8"?>
<sst xmlns="http://schemas.openxmlformats.org/spreadsheetml/2006/main" count="125" uniqueCount="116">
  <si>
    <t>Achats</t>
  </si>
  <si>
    <t>Energie, électricité</t>
  </si>
  <si>
    <t>Combustibles et carburants</t>
  </si>
  <si>
    <t>Produits entretien</t>
  </si>
  <si>
    <t>Fournitures atelier</t>
  </si>
  <si>
    <t>Fournitures administratives</t>
  </si>
  <si>
    <t>Fournitures éducatives</t>
  </si>
  <si>
    <t>Couches, alèses</t>
  </si>
  <si>
    <t>Autres fournitures hôtelières</t>
  </si>
  <si>
    <t>Alimentation</t>
  </si>
  <si>
    <t>Fournitures médicales</t>
  </si>
  <si>
    <t>Services extérieurs</t>
  </si>
  <si>
    <t>Sous-traitance : prestations à caractère médico-social</t>
  </si>
  <si>
    <t>Autres services extérieurs</t>
  </si>
  <si>
    <t>Transports d'usagers</t>
  </si>
  <si>
    <t>Voyages et déplacements</t>
  </si>
  <si>
    <t>Missions</t>
  </si>
  <si>
    <t xml:space="preserve">Frais postaux </t>
  </si>
  <si>
    <t>Frais de télécommunications</t>
  </si>
  <si>
    <t>Prestations de blanchissage à l'extérieur</t>
  </si>
  <si>
    <t>Prestations d'alimentation à l'extérieur</t>
  </si>
  <si>
    <t>Prestations de nettoyage à l'extérieur</t>
  </si>
  <si>
    <t>Autres prestations</t>
  </si>
  <si>
    <t>Total groupe I</t>
  </si>
  <si>
    <t>Personnel extérieur à l'établissement</t>
  </si>
  <si>
    <t>Rémunérations d'intermédiaires et honoraires</t>
  </si>
  <si>
    <t>Participation des employeurs à la formation professionnelle</t>
  </si>
  <si>
    <t>Personnel titulaire et stagiaire</t>
  </si>
  <si>
    <t>Prime de service</t>
  </si>
  <si>
    <t>Personnel non médical de remplacement</t>
  </si>
  <si>
    <t>Cotisations à l'URSSAF</t>
  </si>
  <si>
    <t>Cotisations aux caisses de retraite</t>
  </si>
  <si>
    <t>Cotisations à la CNRACL</t>
  </si>
  <si>
    <t>Prestations versées pour le compte du FNAL</t>
  </si>
  <si>
    <t>Allocation chômage</t>
  </si>
  <si>
    <t>Médecine du travail</t>
  </si>
  <si>
    <t>Œuvres sociales</t>
  </si>
  <si>
    <t>Total groupe II</t>
  </si>
  <si>
    <t>Locations immobilières</t>
  </si>
  <si>
    <t>Charges locatives et de co-propriété</t>
  </si>
  <si>
    <t>Entretien et réparations sur biens immobiliers</t>
  </si>
  <si>
    <t>Entretien et réparations des autres biens mobiliers</t>
  </si>
  <si>
    <t>Maintenance</t>
  </si>
  <si>
    <t>Prime d'assurances automobiles</t>
  </si>
  <si>
    <t>Prime d'assurances personnel</t>
  </si>
  <si>
    <t>Information, publications, relations publiques</t>
  </si>
  <si>
    <t>Autres charges de gestion courante</t>
  </si>
  <si>
    <t>Charges exceptionnelles</t>
  </si>
  <si>
    <t>Autres charges exceptionnelles</t>
  </si>
  <si>
    <t>Dotations aux amortissements et aux provisions</t>
  </si>
  <si>
    <t>Total groupe III</t>
  </si>
  <si>
    <t>FEH</t>
  </si>
  <si>
    <t>Autres produits de gestion courante</t>
  </si>
  <si>
    <t>Remboursements sur rémunérations du personnel non médical</t>
  </si>
  <si>
    <t>Produits de cessions d'éléments d'actif</t>
  </si>
  <si>
    <r>
      <t xml:space="preserve">GROUPE I  : </t>
    </r>
    <r>
      <rPr>
        <b/>
        <i/>
        <sz val="10"/>
        <rFont val="Verdana"/>
        <family val="2"/>
      </rPr>
      <t>Dépenses afférentes à l'exploitation courante</t>
    </r>
  </si>
  <si>
    <r>
      <t xml:space="preserve">GROUPE III : </t>
    </r>
    <r>
      <rPr>
        <b/>
        <i/>
        <sz val="10"/>
        <rFont val="Verdana"/>
        <family val="2"/>
      </rPr>
      <t>Dépenses afférentes à la structure</t>
    </r>
  </si>
  <si>
    <r>
      <t xml:space="preserve">GROUPE II : </t>
    </r>
    <r>
      <rPr>
        <b/>
        <i/>
        <sz val="10"/>
        <rFont val="Verdana"/>
        <family val="2"/>
      </rPr>
      <t>Autres produits relatifs à l'exploitation</t>
    </r>
  </si>
  <si>
    <r>
      <t xml:space="preserve">GROUPE III : </t>
    </r>
    <r>
      <rPr>
        <b/>
        <i/>
        <sz val="10"/>
        <rFont val="Verdana"/>
        <family val="2"/>
      </rPr>
      <t>Produits financiers et produits non encaissables</t>
    </r>
  </si>
  <si>
    <t>DEPENSES D'EXPLOITATION</t>
  </si>
  <si>
    <t>TOTAL GENERAL DES DEPENSES D'EXPLOITATION</t>
  </si>
  <si>
    <r>
      <t xml:space="preserve">GROUPE I : </t>
    </r>
    <r>
      <rPr>
        <b/>
        <i/>
        <sz val="9"/>
        <rFont val="Verdana"/>
        <family val="2"/>
      </rPr>
      <t>Produits de la tarification</t>
    </r>
  </si>
  <si>
    <t>TOTAL GENERAL DES RECETTES D'EXPLOITATION</t>
  </si>
  <si>
    <t>RECETTES D'EXPLOITATION</t>
  </si>
  <si>
    <t>Cadeaux aux enfants</t>
  </si>
  <si>
    <t>Aide matérielle aux personnes</t>
  </si>
  <si>
    <t>Cotisations FEH et ATI</t>
  </si>
  <si>
    <t>Taxes foncières</t>
  </si>
  <si>
    <t>Autres droits</t>
  </si>
  <si>
    <t>Location véhicule frigorifique</t>
  </si>
  <si>
    <t>002</t>
  </si>
  <si>
    <t>Excédent de la section de fonctionnement reporté</t>
  </si>
  <si>
    <t>Indemnités au comptable et régisseur</t>
  </si>
  <si>
    <t>Titres annulés sur exercice antérieur</t>
  </si>
  <si>
    <t>Pécule argent de poche</t>
  </si>
  <si>
    <t>Intérêts moratoires et pénalités sur marchés</t>
  </si>
  <si>
    <t>Dotations aux provisions d'exploitation</t>
  </si>
  <si>
    <t>Transports de biens</t>
  </si>
  <si>
    <t>Fonds de solidarité</t>
  </si>
  <si>
    <t>Autres indemnités</t>
  </si>
  <si>
    <t>Etudes et recherches</t>
  </si>
  <si>
    <t>Autres charges sur exercices antérieurs</t>
  </si>
  <si>
    <t>Autres impôts taxes et versements assimilés</t>
  </si>
  <si>
    <t>Personnel non titulaire sur emploi permanent</t>
  </si>
  <si>
    <t>Locations espaces modulables</t>
  </si>
  <si>
    <t>Documentation générale et technique</t>
  </si>
  <si>
    <t>Créances admises en non valeur</t>
  </si>
  <si>
    <t>Créances éteintes</t>
  </si>
  <si>
    <t>Autres</t>
  </si>
  <si>
    <t>Autres établissements et services sociaux et médico-sociaux</t>
  </si>
  <si>
    <t>Autres produits exceptionnels</t>
  </si>
  <si>
    <t>Remboursements sur charges de sécurité sociale et de prévoyance</t>
  </si>
  <si>
    <t>BUDGET PRIMITIF 2018</t>
  </si>
  <si>
    <t>BP 2018</t>
  </si>
  <si>
    <t>BS 2018</t>
  </si>
  <si>
    <t>BUDGET GLOBAL 2018</t>
  </si>
  <si>
    <t>Reprises sur provisions d'exploitation</t>
  </si>
  <si>
    <t>7718 : titre 19 243,02 €</t>
  </si>
  <si>
    <t>62113 : mandat 1 356,98 € H002134 + mandat 19 243,02 €</t>
  </si>
  <si>
    <t>Autres remboursements de frais</t>
  </si>
  <si>
    <t>Indemnités de préavis et de licenciement</t>
  </si>
  <si>
    <t>Autres impôts, taxes, versements assimilés sur rémunération</t>
  </si>
  <si>
    <r>
      <t xml:space="preserve">GROUPE II : </t>
    </r>
    <r>
      <rPr>
        <b/>
        <i/>
        <sz val="10"/>
        <rFont val="Verdana"/>
        <family val="2"/>
      </rPr>
      <t>Dépenses afférentes au personnel</t>
    </r>
  </si>
  <si>
    <t>Autres charges diverses de personnel</t>
  </si>
  <si>
    <t>Vêture</t>
  </si>
  <si>
    <t>PROPOSITION DE DM2 - 2018</t>
  </si>
  <si>
    <t>DM2 PROPOSEE</t>
  </si>
  <si>
    <t>BUDGET GLOBAL 2018 AVANT DM2</t>
  </si>
  <si>
    <t>Internat, centre de vacances</t>
  </si>
  <si>
    <t>analyses alim, ISS</t>
  </si>
  <si>
    <t>cantines</t>
  </si>
  <si>
    <t>SSI, DALKIA, CONT ELEC</t>
  </si>
  <si>
    <t>Dotations aux amortissements des immobilisations corporelles</t>
  </si>
  <si>
    <t>Dotations aux amortissements des immobilisations incorporelles</t>
  </si>
  <si>
    <t>Réceptions</t>
  </si>
  <si>
    <t>Eau et assainissement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</si>
</sst>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00\ _€_-;\-* #,##0.000\ _€_-;_-* &quot;-&quot;??\ _€_-;_-@_-"/>
    <numFmt numFmtId="168" formatCode="_-* #,##0.0\ _F_-;\-* #,##0.0\ _F_-;_-* &quot;-&quot;??\ _F_-;_-@_-"/>
    <numFmt numFmtId="169" formatCode="_-* #,##0\ _F_-;\-* #,##0\ _F_-;_-* &quot;-&quot;??\ _F_-;_-@_-"/>
    <numFmt numFmtId="170" formatCode="_-* #,##0.0000\ _€_-;\-* #,##0.0000\ _€_-;_-* &quot;-&quot;??\ _€_-;_-@_-"/>
    <numFmt numFmtId="171" formatCode="0.0%"/>
    <numFmt numFmtId="172" formatCode="#,##0.00_ ;\-#,##0.00\ "/>
    <numFmt numFmtId="173" formatCode="#,##0.0"/>
    <numFmt numFmtId="174" formatCode="#,##0\ &quot;€&quot;"/>
    <numFmt numFmtId="175" formatCode="#,##0.00\ &quot;€&quot;"/>
    <numFmt numFmtId="176" formatCode="#,##0.00\ _€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#,##0\ _€"/>
    <numFmt numFmtId="181" formatCode="[$-40C]dddd\ d\ mmmm\ yyyy"/>
  </numFmts>
  <fonts count="49">
    <font>
      <sz val="10"/>
      <name val="Arial"/>
      <family val="0"/>
    </font>
    <font>
      <sz val="8"/>
      <name val="Arial"/>
      <family val="2"/>
    </font>
    <font>
      <b/>
      <i/>
      <u val="single"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u val="single"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15" xfId="0" applyFont="1" applyBorder="1" applyAlignment="1">
      <alignment/>
    </xf>
    <xf numFmtId="3" fontId="3" fillId="0" borderId="0" xfId="47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3" fontId="10" fillId="0" borderId="18" xfId="47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6" xfId="47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19" xfId="0" applyFont="1" applyBorder="1" applyAlignment="1">
      <alignment/>
    </xf>
    <xf numFmtId="3" fontId="10" fillId="0" borderId="16" xfId="47" applyNumberFormat="1" applyFont="1" applyBorder="1" applyAlignment="1">
      <alignment/>
    </xf>
    <xf numFmtId="3" fontId="10" fillId="0" borderId="20" xfId="47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3" fontId="10" fillId="0" borderId="23" xfId="47" applyNumberFormat="1" applyFont="1" applyBorder="1" applyAlignment="1">
      <alignment/>
    </xf>
    <xf numFmtId="0" fontId="9" fillId="0" borderId="24" xfId="0" applyFont="1" applyBorder="1" applyAlignment="1" quotePrefix="1">
      <alignment horizontal="right"/>
    </xf>
    <xf numFmtId="0" fontId="5" fillId="0" borderId="2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0" xfId="0" applyFont="1" applyBorder="1" applyAlignment="1" quotePrefix="1">
      <alignment horizontal="right"/>
    </xf>
    <xf numFmtId="0" fontId="9" fillId="0" borderId="11" xfId="0" applyFont="1" applyBorder="1" applyAlignment="1">
      <alignment horizontal="left"/>
    </xf>
    <xf numFmtId="0" fontId="10" fillId="0" borderId="18" xfId="0" applyFont="1" applyBorder="1" applyAlignment="1" quotePrefix="1">
      <alignment horizontal="right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47" applyNumberFormat="1" applyFont="1" applyBorder="1" applyAlignment="1">
      <alignment/>
    </xf>
    <xf numFmtId="0" fontId="9" fillId="0" borderId="27" xfId="0" applyFont="1" applyBorder="1" applyAlignment="1">
      <alignment/>
    </xf>
    <xf numFmtId="3" fontId="10" fillId="0" borderId="28" xfId="47" applyNumberFormat="1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3" fontId="10" fillId="0" borderId="31" xfId="47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3" fontId="10" fillId="0" borderId="18" xfId="47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11" xfId="0" applyFont="1" applyBorder="1" applyAlignment="1" quotePrefix="1">
      <alignment horizontal="left"/>
    </xf>
    <xf numFmtId="3" fontId="5" fillId="0" borderId="23" xfId="47" applyNumberFormat="1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3" fontId="10" fillId="0" borderId="18" xfId="47" applyNumberFormat="1" applyFont="1" applyFill="1" applyBorder="1" applyAlignment="1">
      <alignment/>
    </xf>
    <xf numFmtId="3" fontId="10" fillId="0" borderId="18" xfId="0" applyNumberFormat="1" applyFont="1" applyBorder="1" applyAlignment="1" quotePrefix="1">
      <alignment horizontal="right"/>
    </xf>
    <xf numFmtId="0" fontId="9" fillId="0" borderId="32" xfId="0" applyFont="1" applyBorder="1" applyAlignment="1" quotePrefix="1">
      <alignment horizontal="right"/>
    </xf>
    <xf numFmtId="0" fontId="9" fillId="0" borderId="32" xfId="0" applyFont="1" applyBorder="1" applyAlignment="1">
      <alignment/>
    </xf>
    <xf numFmtId="3" fontId="10" fillId="0" borderId="32" xfId="47" applyNumberFormat="1" applyFont="1" applyBorder="1" applyAlignment="1">
      <alignment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3" fontId="10" fillId="0" borderId="35" xfId="47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3" fontId="10" fillId="0" borderId="28" xfId="47" applyNumberFormat="1" applyFont="1" applyBorder="1" applyAlignment="1">
      <alignment vertical="center" wrapText="1"/>
    </xf>
    <xf numFmtId="3" fontId="9" fillId="0" borderId="16" xfId="47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3" fontId="10" fillId="0" borderId="0" xfId="47" applyNumberFormat="1" applyFont="1" applyBorder="1" applyAlignment="1">
      <alignment/>
    </xf>
    <xf numFmtId="3" fontId="10" fillId="0" borderId="0" xfId="47" applyNumberFormat="1" applyFont="1" applyBorder="1" applyAlignment="1">
      <alignment vertical="center" wrapText="1"/>
    </xf>
    <xf numFmtId="0" fontId="8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" vertical="top"/>
    </xf>
    <xf numFmtId="0" fontId="3" fillId="0" borderId="36" xfId="0" applyFont="1" applyBorder="1" applyAlignment="1">
      <alignment/>
    </xf>
    <xf numFmtId="0" fontId="8" fillId="0" borderId="37" xfId="0" applyFont="1" applyBorder="1" applyAlignment="1">
      <alignment horizontal="left"/>
    </xf>
    <xf numFmtId="3" fontId="10" fillId="0" borderId="35" xfId="47" applyNumberFormat="1" applyFont="1" applyBorder="1" applyAlignment="1">
      <alignment/>
    </xf>
    <xf numFmtId="0" fontId="9" fillId="0" borderId="0" xfId="0" applyFont="1" applyBorder="1" applyAlignment="1">
      <alignment/>
    </xf>
    <xf numFmtId="3" fontId="10" fillId="0" borderId="18" xfId="47" applyNumberFormat="1" applyFont="1" applyBorder="1" applyAlignment="1">
      <alignment horizontal="right"/>
    </xf>
    <xf numFmtId="3" fontId="10" fillId="0" borderId="18" xfId="47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3" fontId="10" fillId="0" borderId="35" xfId="47" applyNumberFormat="1" applyFont="1" applyBorder="1" applyAlignment="1">
      <alignment vertical="center"/>
    </xf>
    <xf numFmtId="4" fontId="10" fillId="0" borderId="16" xfId="47" applyNumberFormat="1" applyFont="1" applyBorder="1" applyAlignment="1">
      <alignment/>
    </xf>
    <xf numFmtId="176" fontId="10" fillId="0" borderId="16" xfId="47" applyNumberFormat="1" applyFont="1" applyBorder="1" applyAlignment="1">
      <alignment/>
    </xf>
    <xf numFmtId="176" fontId="10" fillId="0" borderId="0" xfId="47" applyNumberFormat="1" applyFont="1" applyBorder="1" applyAlignment="1">
      <alignment/>
    </xf>
    <xf numFmtId="176" fontId="5" fillId="0" borderId="0" xfId="0" applyNumberFormat="1" applyFont="1" applyBorder="1" applyAlignment="1">
      <alignment horizontal="center" vertical="top"/>
    </xf>
    <xf numFmtId="176" fontId="3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3" fontId="9" fillId="0" borderId="16" xfId="47" applyNumberFormat="1" applyFont="1" applyBorder="1" applyAlignment="1">
      <alignment horizontal="right"/>
    </xf>
    <xf numFmtId="3" fontId="10" fillId="0" borderId="28" xfId="47" applyNumberFormat="1" applyFont="1" applyBorder="1" applyAlignment="1">
      <alignment horizontal="right" vertical="center" wrapText="1"/>
    </xf>
    <xf numFmtId="3" fontId="10" fillId="0" borderId="18" xfId="47" applyNumberFormat="1" applyFont="1" applyBorder="1" applyAlignment="1">
      <alignment horizontal="right" vertical="center" wrapText="1"/>
    </xf>
    <xf numFmtId="3" fontId="10" fillId="0" borderId="18" xfId="47" applyNumberFormat="1" applyFont="1" applyBorder="1" applyAlignment="1">
      <alignment horizontal="right" vertical="center"/>
    </xf>
    <xf numFmtId="3" fontId="10" fillId="0" borderId="35" xfId="47" applyNumberFormat="1" applyFont="1" applyBorder="1" applyAlignment="1">
      <alignment horizontal="right" vertical="center"/>
    </xf>
    <xf numFmtId="3" fontId="10" fillId="0" borderId="35" xfId="47" applyNumberFormat="1" applyFont="1" applyBorder="1" applyAlignment="1">
      <alignment horizontal="right" vertical="center" wrapText="1"/>
    </xf>
    <xf numFmtId="4" fontId="10" fillId="0" borderId="18" xfId="47" applyNumberFormat="1" applyFont="1" applyBorder="1" applyAlignment="1">
      <alignment horizontal="right" vertical="center"/>
    </xf>
    <xf numFmtId="4" fontId="10" fillId="0" borderId="18" xfId="47" applyNumberFormat="1" applyFont="1" applyBorder="1" applyAlignment="1">
      <alignment vertical="center"/>
    </xf>
    <xf numFmtId="4" fontId="5" fillId="0" borderId="23" xfId="47" applyNumberFormat="1" applyFont="1" applyBorder="1" applyAlignment="1">
      <alignment/>
    </xf>
    <xf numFmtId="3" fontId="9" fillId="0" borderId="23" xfId="47" applyNumberFormat="1" applyFont="1" applyBorder="1" applyAlignment="1">
      <alignment/>
    </xf>
    <xf numFmtId="3" fontId="5" fillId="0" borderId="16" xfId="0" applyNumberFormat="1" applyFont="1" applyBorder="1" applyAlignment="1">
      <alignment horizontal="right" vertical="center"/>
    </xf>
    <xf numFmtId="3" fontId="10" fillId="0" borderId="18" xfId="47" applyNumberFormat="1" applyFont="1" applyBorder="1" applyAlignment="1">
      <alignment wrapText="1"/>
    </xf>
    <xf numFmtId="3" fontId="3" fillId="0" borderId="38" xfId="47" applyNumberFormat="1" applyFont="1" applyBorder="1" applyAlignment="1">
      <alignment/>
    </xf>
    <xf numFmtId="3" fontId="10" fillId="0" borderId="20" xfId="47" applyNumberFormat="1" applyFont="1" applyBorder="1" applyAlignment="1">
      <alignment horizontal="right" vertical="center"/>
    </xf>
    <xf numFmtId="3" fontId="10" fillId="0" borderId="20" xfId="47" applyNumberFormat="1" applyFont="1" applyBorder="1" applyAlignment="1">
      <alignment vertical="center" wrapText="1"/>
    </xf>
    <xf numFmtId="0" fontId="5" fillId="0" borderId="39" xfId="0" applyFont="1" applyBorder="1" applyAlignment="1" quotePrefix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3" fontId="10" fillId="0" borderId="40" xfId="47" applyNumberFormat="1" applyFont="1" applyBorder="1" applyAlignment="1">
      <alignment/>
    </xf>
    <xf numFmtId="3" fontId="10" fillId="0" borderId="40" xfId="47" applyNumberFormat="1" applyFont="1" applyBorder="1" applyAlignment="1">
      <alignment vertical="center" wrapText="1"/>
    </xf>
    <xf numFmtId="0" fontId="8" fillId="0" borderId="36" xfId="0" applyFont="1" applyBorder="1" applyAlignment="1">
      <alignment horizontal="left"/>
    </xf>
    <xf numFmtId="3" fontId="10" fillId="0" borderId="37" xfId="47" applyNumberFormat="1" applyFont="1" applyBorder="1" applyAlignment="1">
      <alignment/>
    </xf>
    <xf numFmtId="0" fontId="8" fillId="0" borderId="36" xfId="0" applyFont="1" applyBorder="1" applyAlignment="1" quotePrefix="1">
      <alignment horizontal="left"/>
    </xf>
    <xf numFmtId="3" fontId="3" fillId="0" borderId="41" xfId="47" applyNumberFormat="1" applyFont="1" applyBorder="1" applyAlignment="1">
      <alignment/>
    </xf>
    <xf numFmtId="3" fontId="5" fillId="0" borderId="38" xfId="0" applyNumberFormat="1" applyFont="1" applyBorder="1" applyAlignment="1">
      <alignment vertical="center"/>
    </xf>
    <xf numFmtId="4" fontId="10" fillId="0" borderId="18" xfId="47" applyNumberFormat="1" applyFont="1" applyBorder="1" applyAlignment="1">
      <alignment vertical="center" wrapText="1"/>
    </xf>
    <xf numFmtId="3" fontId="10" fillId="0" borderId="37" xfId="0" applyNumberFormat="1" applyFont="1" applyBorder="1" applyAlignment="1">
      <alignment horizontal="right"/>
    </xf>
    <xf numFmtId="0" fontId="8" fillId="0" borderId="10" xfId="0" applyFont="1" applyBorder="1" applyAlignment="1" quotePrefix="1">
      <alignment horizontal="left"/>
    </xf>
    <xf numFmtId="0" fontId="8" fillId="0" borderId="11" xfId="0" applyFont="1" applyBorder="1" applyAlignment="1" quotePrefix="1">
      <alignment horizontal="left"/>
    </xf>
    <xf numFmtId="0" fontId="8" fillId="0" borderId="42" xfId="0" applyFont="1" applyBorder="1" applyAlignment="1" quotePrefix="1">
      <alignment horizontal="left"/>
    </xf>
    <xf numFmtId="0" fontId="10" fillId="0" borderId="43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1" fillId="0" borderId="25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8" fillId="0" borderId="24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24" xfId="0" applyFont="1" applyBorder="1" applyAlignment="1" quotePrefix="1">
      <alignment horizontal="left" vertical="center"/>
    </xf>
    <xf numFmtId="0" fontId="5" fillId="0" borderId="17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5" fillId="0" borderId="43" xfId="0" applyFont="1" applyBorder="1" applyAlignment="1" quotePrefix="1">
      <alignment horizontal="left" vertical="center"/>
    </xf>
    <xf numFmtId="0" fontId="5" fillId="0" borderId="38" xfId="0" applyFont="1" applyBorder="1" applyAlignment="1" quotePrefix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showGridLines="0" tabSelected="1" zoomScalePageLayoutView="0" workbookViewId="0" topLeftCell="A100">
      <selection activeCell="B130" sqref="B130"/>
    </sheetView>
  </sheetViews>
  <sheetFormatPr defaultColWidth="11.421875" defaultRowHeight="12.75"/>
  <cols>
    <col min="1" max="1" width="12.421875" style="2" customWidth="1"/>
    <col min="2" max="2" width="53.28125" style="2" customWidth="1"/>
    <col min="3" max="3" width="13.00390625" style="2" hidden="1" customWidth="1"/>
    <col min="4" max="4" width="17.8515625" style="2" hidden="1" customWidth="1"/>
    <col min="5" max="5" width="15.140625" style="2" bestFit="1" customWidth="1"/>
    <col min="6" max="6" width="13.00390625" style="2" hidden="1" customWidth="1"/>
    <col min="7" max="7" width="13.421875" style="2" bestFit="1" customWidth="1"/>
    <col min="8" max="8" width="12.8515625" style="2" bestFit="1" customWidth="1"/>
    <col min="9" max="9" width="0" style="2" hidden="1" customWidth="1"/>
    <col min="10" max="16384" width="11.421875" style="2" customWidth="1"/>
  </cols>
  <sheetData>
    <row r="1" spans="1:8" ht="27.75" customHeight="1">
      <c r="A1" s="129" t="s">
        <v>105</v>
      </c>
      <c r="B1" s="129"/>
      <c r="C1" s="129"/>
      <c r="D1" s="129"/>
      <c r="E1" s="129"/>
      <c r="F1" s="129"/>
      <c r="G1" s="129"/>
      <c r="H1" s="129"/>
    </row>
    <row r="2" ht="33" customHeight="1" thickBot="1"/>
    <row r="3" spans="1:8" s="1" customFormat="1" ht="16.5" thickBot="1" thickTop="1">
      <c r="A3" s="130" t="s">
        <v>59</v>
      </c>
      <c r="B3" s="131"/>
      <c r="C3" s="131"/>
      <c r="D3" s="131"/>
      <c r="E3" s="131"/>
      <c r="F3" s="131"/>
      <c r="G3" s="131"/>
      <c r="H3" s="132"/>
    </row>
    <row r="4" ht="13.5" thickTop="1"/>
    <row r="5" spans="1:6" ht="13.5" thickBot="1">
      <c r="A5" s="17" t="s">
        <v>55</v>
      </c>
      <c r="B5" s="17"/>
      <c r="C5" s="17"/>
      <c r="D5" s="17"/>
      <c r="E5" s="17"/>
      <c r="F5" s="17"/>
    </row>
    <row r="6" spans="1:8" s="48" customFormat="1" ht="39.75" thickBot="1" thickTop="1">
      <c r="A6" s="133"/>
      <c r="B6" s="134"/>
      <c r="C6" s="30" t="s">
        <v>93</v>
      </c>
      <c r="D6" s="30" t="s">
        <v>94</v>
      </c>
      <c r="E6" s="106" t="s">
        <v>107</v>
      </c>
      <c r="F6" s="30" t="s">
        <v>106</v>
      </c>
      <c r="G6" s="30" t="s">
        <v>106</v>
      </c>
      <c r="H6" s="107" t="s">
        <v>95</v>
      </c>
    </row>
    <row r="7" spans="1:10" ht="13.5" thickTop="1">
      <c r="A7" s="138" t="s">
        <v>0</v>
      </c>
      <c r="B7" s="139"/>
      <c r="C7" s="139"/>
      <c r="D7" s="139"/>
      <c r="E7" s="139"/>
      <c r="F7" s="139"/>
      <c r="G7" s="139"/>
      <c r="H7" s="140"/>
      <c r="J7" s="3"/>
    </row>
    <row r="8" spans="1:8" ht="12.75">
      <c r="A8" s="5">
        <v>60611</v>
      </c>
      <c r="B8" s="6" t="s">
        <v>115</v>
      </c>
      <c r="C8" s="18">
        <v>11000</v>
      </c>
      <c r="D8" s="18">
        <v>0</v>
      </c>
      <c r="E8" s="18">
        <f>C8+D8</f>
        <v>11000</v>
      </c>
      <c r="F8" s="18">
        <f aca="true" t="shared" si="0" ref="F8:F21">D8+E8</f>
        <v>11000</v>
      </c>
      <c r="G8" s="18">
        <v>1600</v>
      </c>
      <c r="H8" s="18">
        <f>E8+G8</f>
        <v>12600</v>
      </c>
    </row>
    <row r="9" spans="1:8" ht="12.75">
      <c r="A9" s="5">
        <v>60612</v>
      </c>
      <c r="B9" s="6" t="s">
        <v>1</v>
      </c>
      <c r="C9" s="18">
        <v>90000</v>
      </c>
      <c r="D9" s="18">
        <v>1500</v>
      </c>
      <c r="E9" s="18">
        <f aca="true" t="shared" si="1" ref="E9:E24">C9+D9</f>
        <v>91500</v>
      </c>
      <c r="F9" s="18">
        <f t="shared" si="0"/>
        <v>93000</v>
      </c>
      <c r="G9" s="18">
        <v>0</v>
      </c>
      <c r="H9" s="18">
        <f aca="true" t="shared" si="2" ref="H9:H35">E9+G9</f>
        <v>91500</v>
      </c>
    </row>
    <row r="10" spans="1:8" ht="12.75">
      <c r="A10" s="5">
        <v>60621</v>
      </c>
      <c r="B10" s="6" t="s">
        <v>2</v>
      </c>
      <c r="C10" s="18">
        <f>24500+18000</f>
        <v>42500</v>
      </c>
      <c r="D10" s="18">
        <v>1000</v>
      </c>
      <c r="E10" s="18">
        <f t="shared" si="1"/>
        <v>43500</v>
      </c>
      <c r="F10" s="18">
        <f t="shared" si="0"/>
        <v>44500</v>
      </c>
      <c r="G10" s="18">
        <v>0</v>
      </c>
      <c r="H10" s="18">
        <f t="shared" si="2"/>
        <v>43500</v>
      </c>
    </row>
    <row r="11" spans="1:8" ht="12.75">
      <c r="A11" s="5">
        <v>60622</v>
      </c>
      <c r="B11" s="6" t="s">
        <v>3</v>
      </c>
      <c r="C11" s="18">
        <v>26000</v>
      </c>
      <c r="D11" s="18">
        <v>0</v>
      </c>
      <c r="E11" s="18">
        <f t="shared" si="1"/>
        <v>26000</v>
      </c>
      <c r="F11" s="18">
        <f t="shared" si="0"/>
        <v>26000</v>
      </c>
      <c r="G11" s="18">
        <v>0</v>
      </c>
      <c r="H11" s="18">
        <f t="shared" si="2"/>
        <v>26000</v>
      </c>
    </row>
    <row r="12" spans="1:8" ht="12.75">
      <c r="A12" s="5">
        <v>60623</v>
      </c>
      <c r="B12" s="6" t="s">
        <v>4</v>
      </c>
      <c r="C12" s="18">
        <v>10000</v>
      </c>
      <c r="D12" s="18">
        <v>5000</v>
      </c>
      <c r="E12" s="18">
        <f t="shared" si="1"/>
        <v>15000</v>
      </c>
      <c r="F12" s="18">
        <f t="shared" si="0"/>
        <v>20000</v>
      </c>
      <c r="G12" s="18">
        <v>0</v>
      </c>
      <c r="H12" s="18">
        <f t="shared" si="2"/>
        <v>15000</v>
      </c>
    </row>
    <row r="13" spans="1:8" ht="12.75">
      <c r="A13" s="5">
        <v>60624</v>
      </c>
      <c r="B13" s="6" t="s">
        <v>5</v>
      </c>
      <c r="C13" s="18">
        <v>10000</v>
      </c>
      <c r="D13" s="18">
        <v>500</v>
      </c>
      <c r="E13" s="18">
        <f t="shared" si="1"/>
        <v>10500</v>
      </c>
      <c r="F13" s="18">
        <f t="shared" si="0"/>
        <v>11000</v>
      </c>
      <c r="G13" s="18">
        <v>0</v>
      </c>
      <c r="H13" s="18">
        <f t="shared" si="2"/>
        <v>10500</v>
      </c>
    </row>
    <row r="14" spans="1:8" ht="12.75">
      <c r="A14" s="5">
        <v>60625</v>
      </c>
      <c r="B14" s="6" t="s">
        <v>6</v>
      </c>
      <c r="C14" s="18">
        <v>7000</v>
      </c>
      <c r="D14" s="18">
        <v>0</v>
      </c>
      <c r="E14" s="18">
        <f t="shared" si="1"/>
        <v>7000</v>
      </c>
      <c r="F14" s="18">
        <f t="shared" si="0"/>
        <v>7000</v>
      </c>
      <c r="G14" s="18">
        <v>0</v>
      </c>
      <c r="H14" s="18">
        <f t="shared" si="2"/>
        <v>7000</v>
      </c>
    </row>
    <row r="15" spans="1:8" ht="12.75">
      <c r="A15" s="5">
        <v>606261</v>
      </c>
      <c r="B15" s="6" t="s">
        <v>7</v>
      </c>
      <c r="C15" s="18">
        <v>5000</v>
      </c>
      <c r="D15" s="18">
        <v>0</v>
      </c>
      <c r="E15" s="18">
        <f t="shared" si="1"/>
        <v>5000</v>
      </c>
      <c r="F15" s="18">
        <f t="shared" si="0"/>
        <v>5000</v>
      </c>
      <c r="G15" s="18">
        <v>0</v>
      </c>
      <c r="H15" s="18">
        <f t="shared" si="2"/>
        <v>5000</v>
      </c>
    </row>
    <row r="16" spans="1:8" ht="12.75">
      <c r="A16" s="5">
        <v>606268</v>
      </c>
      <c r="B16" s="6" t="s">
        <v>8</v>
      </c>
      <c r="C16" s="18">
        <v>26000</v>
      </c>
      <c r="D16" s="18">
        <v>6000</v>
      </c>
      <c r="E16" s="18">
        <f t="shared" si="1"/>
        <v>32000</v>
      </c>
      <c r="F16" s="18">
        <f t="shared" si="0"/>
        <v>38000</v>
      </c>
      <c r="G16" s="18">
        <v>0</v>
      </c>
      <c r="H16" s="18">
        <f t="shared" si="2"/>
        <v>32000</v>
      </c>
    </row>
    <row r="17" spans="1:8" ht="12.75">
      <c r="A17" s="5">
        <v>6063</v>
      </c>
      <c r="B17" s="6" t="s">
        <v>9</v>
      </c>
      <c r="C17" s="18">
        <v>170000</v>
      </c>
      <c r="D17" s="18">
        <v>0</v>
      </c>
      <c r="E17" s="18">
        <f t="shared" si="1"/>
        <v>170000</v>
      </c>
      <c r="F17" s="18">
        <f t="shared" si="0"/>
        <v>170000</v>
      </c>
      <c r="G17" s="18">
        <v>11000</v>
      </c>
      <c r="H17" s="18">
        <f>E17+G17</f>
        <v>181000</v>
      </c>
    </row>
    <row r="18" spans="1:8" ht="12.75">
      <c r="A18" s="5">
        <v>6066</v>
      </c>
      <c r="B18" s="6" t="s">
        <v>10</v>
      </c>
      <c r="C18" s="18">
        <v>7000</v>
      </c>
      <c r="D18" s="18">
        <v>0</v>
      </c>
      <c r="E18" s="18">
        <f t="shared" si="1"/>
        <v>7000</v>
      </c>
      <c r="F18" s="18">
        <f t="shared" si="0"/>
        <v>7000</v>
      </c>
      <c r="G18" s="18">
        <v>0</v>
      </c>
      <c r="H18" s="18">
        <f t="shared" si="2"/>
        <v>7000</v>
      </c>
    </row>
    <row r="19" spans="1:8" ht="12.75">
      <c r="A19" s="5">
        <v>6068</v>
      </c>
      <c r="B19" s="6" t="s">
        <v>64</v>
      </c>
      <c r="C19" s="18">
        <v>6000</v>
      </c>
      <c r="D19" s="18">
        <v>0</v>
      </c>
      <c r="E19" s="18">
        <f t="shared" si="1"/>
        <v>6000</v>
      </c>
      <c r="F19" s="18">
        <f t="shared" si="0"/>
        <v>6000</v>
      </c>
      <c r="G19" s="18">
        <v>0</v>
      </c>
      <c r="H19" s="18">
        <f t="shared" si="2"/>
        <v>6000</v>
      </c>
    </row>
    <row r="20" spans="1:8" ht="12.75">
      <c r="A20" s="5">
        <v>6068</v>
      </c>
      <c r="B20" s="6" t="s">
        <v>104</v>
      </c>
      <c r="C20" s="18">
        <v>15000</v>
      </c>
      <c r="D20" s="18">
        <v>0</v>
      </c>
      <c r="E20" s="18">
        <f t="shared" si="1"/>
        <v>15000</v>
      </c>
      <c r="F20" s="18">
        <f t="shared" si="0"/>
        <v>15000</v>
      </c>
      <c r="G20" s="18">
        <v>0</v>
      </c>
      <c r="H20" s="18">
        <f t="shared" si="2"/>
        <v>15000</v>
      </c>
    </row>
    <row r="21" spans="1:8" ht="12.75">
      <c r="A21" s="10">
        <v>6068</v>
      </c>
      <c r="B21" s="9" t="s">
        <v>65</v>
      </c>
      <c r="C21" s="24">
        <v>500</v>
      </c>
      <c r="D21" s="24">
        <v>0</v>
      </c>
      <c r="E21" s="18">
        <f t="shared" si="1"/>
        <v>500</v>
      </c>
      <c r="F21" s="18">
        <f t="shared" si="0"/>
        <v>500</v>
      </c>
      <c r="G21" s="18">
        <v>0</v>
      </c>
      <c r="H21" s="18">
        <f t="shared" si="2"/>
        <v>500</v>
      </c>
    </row>
    <row r="22" spans="1:8" ht="12.75">
      <c r="A22" s="141" t="s">
        <v>11</v>
      </c>
      <c r="B22" s="142"/>
      <c r="C22" s="142"/>
      <c r="D22" s="142"/>
      <c r="E22" s="142"/>
      <c r="F22" s="142"/>
      <c r="G22" s="142"/>
      <c r="H22" s="143"/>
    </row>
    <row r="23" spans="1:9" ht="12.75">
      <c r="A23" s="5">
        <v>6112</v>
      </c>
      <c r="B23" s="32" t="s">
        <v>12</v>
      </c>
      <c r="C23" s="18">
        <v>18000</v>
      </c>
      <c r="D23" s="18">
        <v>8500</v>
      </c>
      <c r="E23" s="18">
        <f t="shared" si="1"/>
        <v>26500</v>
      </c>
      <c r="F23" s="18">
        <f>D23+E23</f>
        <v>35000</v>
      </c>
      <c r="G23" s="18">
        <v>0</v>
      </c>
      <c r="H23" s="18">
        <f t="shared" si="2"/>
        <v>26500</v>
      </c>
      <c r="I23" s="2" t="s">
        <v>108</v>
      </c>
    </row>
    <row r="24" spans="1:8" ht="12.75">
      <c r="A24" s="10">
        <v>6241</v>
      </c>
      <c r="B24" s="9" t="s">
        <v>77</v>
      </c>
      <c r="C24" s="24">
        <v>5000</v>
      </c>
      <c r="D24" s="24">
        <v>17500</v>
      </c>
      <c r="E24" s="18">
        <f t="shared" si="1"/>
        <v>22500</v>
      </c>
      <c r="F24" s="18">
        <f>D24+E24</f>
        <v>40000</v>
      </c>
      <c r="G24" s="18">
        <v>-12047</v>
      </c>
      <c r="H24" s="18">
        <f>E24+G24</f>
        <v>10453</v>
      </c>
    </row>
    <row r="25" spans="1:8" ht="12.75">
      <c r="A25" s="135" t="s">
        <v>13</v>
      </c>
      <c r="B25" s="136"/>
      <c r="C25" s="137"/>
      <c r="D25" s="73"/>
      <c r="E25" s="110"/>
      <c r="F25" s="110"/>
      <c r="G25" s="110"/>
      <c r="H25" s="111"/>
    </row>
    <row r="26" spans="1:8" ht="12.75">
      <c r="A26" s="5">
        <v>62428</v>
      </c>
      <c r="B26" s="6" t="s">
        <v>14</v>
      </c>
      <c r="C26" s="18">
        <v>5000</v>
      </c>
      <c r="D26" s="18">
        <v>3000</v>
      </c>
      <c r="E26" s="18">
        <f>C26+D26</f>
        <v>8000</v>
      </c>
      <c r="F26" s="18">
        <f aca="true" t="shared" si="3" ref="F26:F35">D26+E26</f>
        <v>11000</v>
      </c>
      <c r="G26" s="18">
        <v>-3000</v>
      </c>
      <c r="H26" s="18">
        <f>E26+G26</f>
        <v>5000</v>
      </c>
    </row>
    <row r="27" spans="1:8" ht="12.75">
      <c r="A27" s="5">
        <v>6251</v>
      </c>
      <c r="B27" s="6" t="s">
        <v>15</v>
      </c>
      <c r="C27" s="18">
        <v>3000</v>
      </c>
      <c r="D27" s="18">
        <v>0</v>
      </c>
      <c r="E27" s="18">
        <f aca="true" t="shared" si="4" ref="E27:E35">C27+D27</f>
        <v>3000</v>
      </c>
      <c r="F27" s="18">
        <f t="shared" si="3"/>
        <v>3000</v>
      </c>
      <c r="G27" s="18">
        <v>0</v>
      </c>
      <c r="H27" s="18">
        <f t="shared" si="2"/>
        <v>3000</v>
      </c>
    </row>
    <row r="28" spans="1:8" ht="12.75">
      <c r="A28" s="5">
        <v>6256</v>
      </c>
      <c r="B28" s="6" t="s">
        <v>16</v>
      </c>
      <c r="C28" s="18">
        <v>800</v>
      </c>
      <c r="D28" s="18">
        <v>0</v>
      </c>
      <c r="E28" s="18">
        <f t="shared" si="4"/>
        <v>800</v>
      </c>
      <c r="F28" s="18">
        <f t="shared" si="3"/>
        <v>800</v>
      </c>
      <c r="G28" s="18">
        <v>0</v>
      </c>
      <c r="H28" s="18">
        <f t="shared" si="2"/>
        <v>800</v>
      </c>
    </row>
    <row r="29" spans="1:8" ht="12.75">
      <c r="A29" s="5">
        <v>6257</v>
      </c>
      <c r="B29" s="6" t="s">
        <v>114</v>
      </c>
      <c r="C29" s="18"/>
      <c r="D29" s="18"/>
      <c r="E29" s="18">
        <v>0</v>
      </c>
      <c r="F29" s="18"/>
      <c r="G29" s="18">
        <v>0</v>
      </c>
      <c r="H29" s="18">
        <f>E29+G29</f>
        <v>0</v>
      </c>
    </row>
    <row r="30" spans="1:8" ht="12.75">
      <c r="A30" s="5">
        <v>6261</v>
      </c>
      <c r="B30" s="6" t="s">
        <v>17</v>
      </c>
      <c r="C30" s="18">
        <v>4000</v>
      </c>
      <c r="D30" s="18">
        <v>0</v>
      </c>
      <c r="E30" s="18">
        <f t="shared" si="4"/>
        <v>4000</v>
      </c>
      <c r="F30" s="18">
        <f t="shared" si="3"/>
        <v>4000</v>
      </c>
      <c r="G30" s="18">
        <v>1000</v>
      </c>
      <c r="H30" s="18">
        <f>E30+G30</f>
        <v>5000</v>
      </c>
    </row>
    <row r="31" spans="1:8" ht="12.75">
      <c r="A31" s="5">
        <v>6262</v>
      </c>
      <c r="B31" s="6" t="s">
        <v>18</v>
      </c>
      <c r="C31" s="18">
        <v>23000</v>
      </c>
      <c r="D31" s="18">
        <v>1000</v>
      </c>
      <c r="E31" s="18">
        <f t="shared" si="4"/>
        <v>24000</v>
      </c>
      <c r="F31" s="18">
        <f t="shared" si="3"/>
        <v>25000</v>
      </c>
      <c r="G31" s="18">
        <v>0</v>
      </c>
      <c r="H31" s="18">
        <f t="shared" si="2"/>
        <v>24000</v>
      </c>
    </row>
    <row r="32" spans="1:8" ht="12.75">
      <c r="A32" s="5">
        <v>6281</v>
      </c>
      <c r="B32" s="6" t="s">
        <v>19</v>
      </c>
      <c r="C32" s="18">
        <v>15000</v>
      </c>
      <c r="D32" s="18">
        <v>5500</v>
      </c>
      <c r="E32" s="18">
        <f t="shared" si="4"/>
        <v>20500</v>
      </c>
      <c r="F32" s="18">
        <f t="shared" si="3"/>
        <v>26000</v>
      </c>
      <c r="G32" s="18">
        <v>1000</v>
      </c>
      <c r="H32" s="18">
        <f>E32+G32</f>
        <v>21500</v>
      </c>
    </row>
    <row r="33" spans="1:9" ht="12.75">
      <c r="A33" s="5">
        <v>6282</v>
      </c>
      <c r="B33" s="6" t="s">
        <v>20</v>
      </c>
      <c r="C33" s="18">
        <v>15000</v>
      </c>
      <c r="D33" s="77">
        <v>3500</v>
      </c>
      <c r="E33" s="18">
        <f t="shared" si="4"/>
        <v>18500</v>
      </c>
      <c r="F33" s="18">
        <f t="shared" si="3"/>
        <v>22000</v>
      </c>
      <c r="G33" s="18">
        <v>3000</v>
      </c>
      <c r="H33" s="18">
        <f>E33+G33</f>
        <v>21500</v>
      </c>
      <c r="I33" s="2" t="s">
        <v>110</v>
      </c>
    </row>
    <row r="34" spans="1:8" ht="12.75">
      <c r="A34" s="5">
        <v>6283</v>
      </c>
      <c r="B34" s="6" t="s">
        <v>21</v>
      </c>
      <c r="C34" s="18">
        <v>17500</v>
      </c>
      <c r="D34" s="18">
        <v>-7500</v>
      </c>
      <c r="E34" s="18">
        <f t="shared" si="4"/>
        <v>10000</v>
      </c>
      <c r="F34" s="18">
        <f t="shared" si="3"/>
        <v>2500</v>
      </c>
      <c r="G34" s="18">
        <v>0</v>
      </c>
      <c r="H34" s="18">
        <f t="shared" si="2"/>
        <v>10000</v>
      </c>
    </row>
    <row r="35" spans="1:9" ht="13.5" thickBot="1">
      <c r="A35" s="25">
        <v>6288</v>
      </c>
      <c r="B35" s="26" t="s">
        <v>22</v>
      </c>
      <c r="C35" s="27">
        <v>20000</v>
      </c>
      <c r="D35" s="27">
        <v>0</v>
      </c>
      <c r="E35" s="18">
        <f t="shared" si="4"/>
        <v>20000</v>
      </c>
      <c r="F35" s="18">
        <f t="shared" si="3"/>
        <v>20000</v>
      </c>
      <c r="G35" s="18">
        <v>0</v>
      </c>
      <c r="H35" s="18">
        <f t="shared" si="2"/>
        <v>20000</v>
      </c>
      <c r="I35" s="2" t="s">
        <v>109</v>
      </c>
    </row>
    <row r="36" spans="1:10" ht="14.25" thickBot="1" thickTop="1">
      <c r="A36" s="120" t="s">
        <v>23</v>
      </c>
      <c r="B36" s="121"/>
      <c r="C36" s="19">
        <f>SUM(C8:C35)</f>
        <v>552300</v>
      </c>
      <c r="D36" s="19">
        <f>SUM(D8:D35)</f>
        <v>45500</v>
      </c>
      <c r="E36" s="19">
        <f>E8+E9+E10+E11+E12+E13+E14+E15+E16+E17+E18+E19+E20+E21+E22+E23+E24+E26+E27+E28+E30+E31+E32+E33+E34+E35</f>
        <v>597800</v>
      </c>
      <c r="F36" s="19">
        <f>F8+F9+F10+F11+F12+F13+F14+F15+F16+F17+F18+F19+F20+F21+F22+F23+F24+F26+F27+F28+F30+F31+F32+F33+F34+F35</f>
        <v>643300</v>
      </c>
      <c r="G36" s="19">
        <f>G8+G9+G10+G11+G12+G13+G14+G15+G16+G17+G18+G19+G20+G21+G22+G23+G24+G26+G27+G28+G30+G31+G32+G33+G34+G35+G29</f>
        <v>2553</v>
      </c>
      <c r="H36" s="19">
        <f>H8+H9+H10+H11+H12+H13+H14+H15+H16+H17+H18+H19+H20+H21+H22+H23+H24+H26+H27+H28+H30+H31+H32+H33+H34+H35+H29</f>
        <v>600353</v>
      </c>
      <c r="I36" s="14"/>
      <c r="J36" s="14"/>
    </row>
    <row r="37" spans="3:6" ht="13.5" thickTop="1">
      <c r="C37" s="14"/>
      <c r="D37" s="14"/>
      <c r="E37" s="14"/>
      <c r="F37" s="14"/>
    </row>
    <row r="38" spans="1:6" ht="13.5" thickBot="1">
      <c r="A38" s="124" t="s">
        <v>102</v>
      </c>
      <c r="B38" s="124"/>
      <c r="C38" s="124"/>
      <c r="D38" s="67"/>
      <c r="E38" s="67"/>
      <c r="F38" s="67"/>
    </row>
    <row r="39" spans="1:8" ht="13.5" thickTop="1">
      <c r="A39" s="8">
        <v>62113</v>
      </c>
      <c r="B39" s="39" t="s">
        <v>24</v>
      </c>
      <c r="C39" s="40">
        <v>21000</v>
      </c>
      <c r="D39" s="40">
        <v>-19500</v>
      </c>
      <c r="E39" s="40">
        <f>C39+D39</f>
        <v>1500</v>
      </c>
      <c r="F39" s="40">
        <f>D39+E39</f>
        <v>-18000</v>
      </c>
      <c r="G39" s="40">
        <v>0</v>
      </c>
      <c r="H39" s="108">
        <f>E39+G39</f>
        <v>1500</v>
      </c>
    </row>
    <row r="40" spans="1:8" ht="12.75">
      <c r="A40" s="5">
        <v>622312</v>
      </c>
      <c r="B40" s="6" t="s">
        <v>25</v>
      </c>
      <c r="C40" s="18">
        <v>2500</v>
      </c>
      <c r="D40" s="18">
        <v>0</v>
      </c>
      <c r="E40" s="18">
        <f aca="true" t="shared" si="5" ref="E40:E58">C40+D40</f>
        <v>2500</v>
      </c>
      <c r="F40" s="18">
        <f>D40+E40</f>
        <v>2500</v>
      </c>
      <c r="G40" s="18">
        <v>0</v>
      </c>
      <c r="H40" s="18">
        <f aca="true" t="shared" si="6" ref="H40:H58">E40+G40</f>
        <v>2500</v>
      </c>
    </row>
    <row r="41" spans="1:8" ht="12.75">
      <c r="A41" s="5">
        <v>6225</v>
      </c>
      <c r="B41" s="6" t="s">
        <v>72</v>
      </c>
      <c r="C41" s="18">
        <v>0</v>
      </c>
      <c r="D41" s="18">
        <v>0</v>
      </c>
      <c r="E41" s="18">
        <f t="shared" si="5"/>
        <v>0</v>
      </c>
      <c r="F41" s="18">
        <f>D41+E41</f>
        <v>0</v>
      </c>
      <c r="G41" s="18">
        <v>0</v>
      </c>
      <c r="H41" s="18">
        <f t="shared" si="6"/>
        <v>0</v>
      </c>
    </row>
    <row r="42" spans="1:8" ht="12.75">
      <c r="A42" s="5">
        <v>6333</v>
      </c>
      <c r="B42" s="6" t="s">
        <v>26</v>
      </c>
      <c r="C42" s="18">
        <v>124000</v>
      </c>
      <c r="D42" s="18">
        <v>0</v>
      </c>
      <c r="E42" s="18">
        <f t="shared" si="5"/>
        <v>124000</v>
      </c>
      <c r="F42" s="18">
        <f>D42+E42</f>
        <v>124000</v>
      </c>
      <c r="G42" s="18">
        <v>0</v>
      </c>
      <c r="H42" s="18">
        <f t="shared" si="6"/>
        <v>124000</v>
      </c>
    </row>
    <row r="43" spans="1:8" s="48" customFormat="1" ht="13.5" customHeight="1">
      <c r="A43" s="45">
        <v>6338</v>
      </c>
      <c r="B43" s="46" t="s">
        <v>101</v>
      </c>
      <c r="C43" s="102">
        <v>58000</v>
      </c>
      <c r="D43" s="102">
        <v>2000</v>
      </c>
      <c r="E43" s="18">
        <v>60000</v>
      </c>
      <c r="F43" s="18">
        <v>60001</v>
      </c>
      <c r="G43" s="18">
        <v>0</v>
      </c>
      <c r="H43" s="18">
        <f t="shared" si="6"/>
        <v>60000</v>
      </c>
    </row>
    <row r="44" spans="1:8" ht="12.75">
      <c r="A44" s="5">
        <v>64111</v>
      </c>
      <c r="B44" s="6" t="s">
        <v>27</v>
      </c>
      <c r="C44" s="18">
        <v>3400000</v>
      </c>
      <c r="D44" s="18">
        <v>0</v>
      </c>
      <c r="E44" s="18">
        <f t="shared" si="5"/>
        <v>3400000</v>
      </c>
      <c r="F44" s="18">
        <f>D44+E44</f>
        <v>3400000</v>
      </c>
      <c r="G44" s="18">
        <v>0</v>
      </c>
      <c r="H44" s="18">
        <f t="shared" si="6"/>
        <v>3400000</v>
      </c>
    </row>
    <row r="45" spans="1:8" ht="12.75">
      <c r="A45" s="5">
        <v>64113</v>
      </c>
      <c r="B45" s="6" t="s">
        <v>28</v>
      </c>
      <c r="C45" s="18">
        <v>210000</v>
      </c>
      <c r="D45" s="18">
        <v>0</v>
      </c>
      <c r="E45" s="18">
        <f t="shared" si="5"/>
        <v>210000</v>
      </c>
      <c r="F45" s="18">
        <f>D45+E45</f>
        <v>210000</v>
      </c>
      <c r="G45" s="18">
        <v>0</v>
      </c>
      <c r="H45" s="18">
        <f t="shared" si="6"/>
        <v>210000</v>
      </c>
    </row>
    <row r="46" spans="1:8" ht="12.75">
      <c r="A46" s="5">
        <v>64116</v>
      </c>
      <c r="B46" s="6" t="s">
        <v>100</v>
      </c>
      <c r="C46" s="18">
        <v>0</v>
      </c>
      <c r="D46" s="18">
        <v>10000</v>
      </c>
      <c r="E46" s="18">
        <f>C46+D46</f>
        <v>10000</v>
      </c>
      <c r="F46" s="18">
        <f>D46+E46</f>
        <v>20000</v>
      </c>
      <c r="G46" s="18">
        <v>0</v>
      </c>
      <c r="H46" s="18">
        <f t="shared" si="6"/>
        <v>10000</v>
      </c>
    </row>
    <row r="47" spans="1:8" ht="12.75">
      <c r="A47" s="5">
        <v>641181</v>
      </c>
      <c r="B47" s="6" t="s">
        <v>79</v>
      </c>
      <c r="C47" s="18">
        <v>2100</v>
      </c>
      <c r="D47" s="18">
        <v>0</v>
      </c>
      <c r="E47" s="18">
        <f t="shared" si="5"/>
        <v>2100</v>
      </c>
      <c r="F47" s="18">
        <f>D47+E47</f>
        <v>2100</v>
      </c>
      <c r="G47" s="18">
        <v>0</v>
      </c>
      <c r="H47" s="18">
        <f t="shared" si="6"/>
        <v>2100</v>
      </c>
    </row>
    <row r="48" spans="1:8" ht="12.75">
      <c r="A48" s="5">
        <v>64131</v>
      </c>
      <c r="B48" s="6" t="s">
        <v>83</v>
      </c>
      <c r="C48" s="18">
        <v>306000</v>
      </c>
      <c r="D48" s="18">
        <v>20000</v>
      </c>
      <c r="E48" s="18">
        <v>326000</v>
      </c>
      <c r="F48" s="18">
        <v>326000</v>
      </c>
      <c r="G48" s="18">
        <v>0</v>
      </c>
      <c r="H48" s="18">
        <f t="shared" si="6"/>
        <v>326000</v>
      </c>
    </row>
    <row r="49" spans="1:8" ht="12.75">
      <c r="A49" s="5">
        <v>64151</v>
      </c>
      <c r="B49" s="6" t="s">
        <v>29</v>
      </c>
      <c r="C49" s="18">
        <v>321000</v>
      </c>
      <c r="D49" s="18">
        <v>109000</v>
      </c>
      <c r="E49" s="18">
        <v>430000</v>
      </c>
      <c r="F49" s="18">
        <v>430000</v>
      </c>
      <c r="G49" s="18">
        <v>0</v>
      </c>
      <c r="H49" s="18">
        <f t="shared" si="6"/>
        <v>430000</v>
      </c>
    </row>
    <row r="50" spans="1:8" ht="12.75">
      <c r="A50" s="5">
        <v>64511</v>
      </c>
      <c r="B50" s="6" t="s">
        <v>30</v>
      </c>
      <c r="C50" s="18">
        <v>696000</v>
      </c>
      <c r="D50" s="18">
        <v>11000</v>
      </c>
      <c r="E50" s="18">
        <v>707000</v>
      </c>
      <c r="F50" s="18">
        <v>707000</v>
      </c>
      <c r="G50" s="18">
        <v>0</v>
      </c>
      <c r="H50" s="18">
        <f t="shared" si="6"/>
        <v>707000</v>
      </c>
    </row>
    <row r="51" spans="1:8" ht="12.75">
      <c r="A51" s="5">
        <v>64513</v>
      </c>
      <c r="B51" s="6" t="s">
        <v>31</v>
      </c>
      <c r="C51" s="18">
        <v>54000</v>
      </c>
      <c r="D51" s="18">
        <v>6000</v>
      </c>
      <c r="E51" s="18">
        <v>60000</v>
      </c>
      <c r="F51" s="18">
        <v>60000</v>
      </c>
      <c r="G51" s="18">
        <v>0</v>
      </c>
      <c r="H51" s="18">
        <f t="shared" si="6"/>
        <v>60000</v>
      </c>
    </row>
    <row r="52" spans="1:8" ht="12.75">
      <c r="A52" s="5">
        <v>64515</v>
      </c>
      <c r="B52" s="6" t="s">
        <v>32</v>
      </c>
      <c r="C52" s="18">
        <v>915200</v>
      </c>
      <c r="D52" s="18">
        <v>14800</v>
      </c>
      <c r="E52" s="18">
        <v>930000</v>
      </c>
      <c r="F52" s="18">
        <v>930000</v>
      </c>
      <c r="G52" s="18">
        <v>0</v>
      </c>
      <c r="H52" s="18">
        <f t="shared" si="6"/>
        <v>930000</v>
      </c>
    </row>
    <row r="53" spans="1:8" ht="12.75">
      <c r="A53" s="5">
        <v>64518</v>
      </c>
      <c r="B53" s="6" t="s">
        <v>66</v>
      </c>
      <c r="C53" s="18">
        <v>40710</v>
      </c>
      <c r="D53" s="18">
        <v>2000</v>
      </c>
      <c r="E53" s="18">
        <v>42710</v>
      </c>
      <c r="F53" s="18">
        <v>42710</v>
      </c>
      <c r="G53" s="18">
        <v>0</v>
      </c>
      <c r="H53" s="18">
        <f t="shared" si="6"/>
        <v>42710</v>
      </c>
    </row>
    <row r="54" spans="1:8" ht="12.75">
      <c r="A54" s="5">
        <v>6471</v>
      </c>
      <c r="B54" s="6" t="s">
        <v>33</v>
      </c>
      <c r="C54" s="18">
        <v>18000</v>
      </c>
      <c r="D54" s="18">
        <v>0</v>
      </c>
      <c r="E54" s="18">
        <f t="shared" si="5"/>
        <v>18000</v>
      </c>
      <c r="F54" s="18">
        <f>D54+E54</f>
        <v>18000</v>
      </c>
      <c r="G54" s="18">
        <v>0</v>
      </c>
      <c r="H54" s="18">
        <f t="shared" si="6"/>
        <v>18000</v>
      </c>
    </row>
    <row r="55" spans="1:8" ht="12.75">
      <c r="A55" s="5">
        <v>6473</v>
      </c>
      <c r="B55" s="6" t="s">
        <v>34</v>
      </c>
      <c r="C55" s="18">
        <v>80000</v>
      </c>
      <c r="D55" s="18">
        <v>50000</v>
      </c>
      <c r="E55" s="18">
        <f t="shared" si="5"/>
        <v>130000</v>
      </c>
      <c r="F55" s="18">
        <f>D55+E55</f>
        <v>180000</v>
      </c>
      <c r="G55" s="18">
        <v>0</v>
      </c>
      <c r="H55" s="18">
        <f t="shared" si="6"/>
        <v>130000</v>
      </c>
    </row>
    <row r="56" spans="1:8" ht="12.75">
      <c r="A56" s="5">
        <v>6475</v>
      </c>
      <c r="B56" s="6" t="s">
        <v>35</v>
      </c>
      <c r="C56" s="18">
        <v>14000</v>
      </c>
      <c r="D56" s="18">
        <v>0</v>
      </c>
      <c r="E56" s="18">
        <f t="shared" si="5"/>
        <v>14000</v>
      </c>
      <c r="F56" s="18">
        <f>D56+E56</f>
        <v>14000</v>
      </c>
      <c r="G56" s="18">
        <v>0</v>
      </c>
      <c r="H56" s="18">
        <f t="shared" si="6"/>
        <v>14000</v>
      </c>
    </row>
    <row r="57" spans="1:8" ht="12.75">
      <c r="A57" s="5">
        <v>64784</v>
      </c>
      <c r="B57" s="6" t="s">
        <v>36</v>
      </c>
      <c r="C57" s="18">
        <v>65700</v>
      </c>
      <c r="D57" s="18">
        <v>0</v>
      </c>
      <c r="E57" s="18">
        <f t="shared" si="5"/>
        <v>65700</v>
      </c>
      <c r="F57" s="18">
        <f>D57+E57</f>
        <v>65700</v>
      </c>
      <c r="G57" s="18">
        <v>0</v>
      </c>
      <c r="H57" s="18">
        <f t="shared" si="6"/>
        <v>65700</v>
      </c>
    </row>
    <row r="58" spans="1:8" ht="13.5" thickBot="1">
      <c r="A58" s="25">
        <v>6488</v>
      </c>
      <c r="B58" s="26" t="s">
        <v>103</v>
      </c>
      <c r="C58" s="27">
        <v>45000</v>
      </c>
      <c r="D58" s="27">
        <v>0</v>
      </c>
      <c r="E58" s="75">
        <f t="shared" si="5"/>
        <v>45000</v>
      </c>
      <c r="F58" s="75">
        <f>D58+E58</f>
        <v>45000</v>
      </c>
      <c r="G58" s="75">
        <v>0</v>
      </c>
      <c r="H58" s="24">
        <f t="shared" si="6"/>
        <v>45000</v>
      </c>
    </row>
    <row r="59" spans="1:8" ht="14.25" thickBot="1" thickTop="1">
      <c r="A59" s="120" t="s">
        <v>37</v>
      </c>
      <c r="B59" s="121"/>
      <c r="C59" s="20">
        <f aca="true" t="shared" si="7" ref="C59:H59">SUM(C39:C58)</f>
        <v>6373210</v>
      </c>
      <c r="D59" s="20">
        <f t="shared" si="7"/>
        <v>205300</v>
      </c>
      <c r="E59" s="20">
        <f t="shared" si="7"/>
        <v>6578510</v>
      </c>
      <c r="F59" s="20">
        <f t="shared" si="7"/>
        <v>6619011</v>
      </c>
      <c r="G59" s="20">
        <f t="shared" si="7"/>
        <v>0</v>
      </c>
      <c r="H59" s="20">
        <f t="shared" si="7"/>
        <v>6578510</v>
      </c>
    </row>
    <row r="60" spans="1:6" ht="13.5" thickTop="1">
      <c r="A60" s="36"/>
      <c r="B60" s="37"/>
      <c r="C60" s="38"/>
      <c r="D60" s="38"/>
      <c r="E60" s="38"/>
      <c r="F60" s="38"/>
    </row>
    <row r="61" spans="1:6" ht="12.75">
      <c r="A61" s="36"/>
      <c r="B61" s="37"/>
      <c r="C61" s="38"/>
      <c r="D61" s="38"/>
      <c r="E61" s="38"/>
      <c r="F61" s="38"/>
    </row>
    <row r="62" spans="1:6" ht="12.75">
      <c r="A62" s="36"/>
      <c r="B62" s="37"/>
      <c r="C62" s="38"/>
      <c r="D62" s="38"/>
      <c r="E62" s="38"/>
      <c r="F62" s="38"/>
    </row>
    <row r="63" spans="1:6" ht="12.75">
      <c r="A63" s="36"/>
      <c r="B63" s="37"/>
      <c r="C63" s="38"/>
      <c r="D63" s="38"/>
      <c r="E63" s="38"/>
      <c r="F63" s="38"/>
    </row>
    <row r="64" spans="1:6" ht="12.75">
      <c r="A64" s="36"/>
      <c r="B64" s="37"/>
      <c r="C64" s="38"/>
      <c r="D64" s="38"/>
      <c r="E64" s="38"/>
      <c r="F64" s="38"/>
    </row>
    <row r="65" spans="1:6" ht="19.5" customHeight="1" thickBot="1">
      <c r="A65" s="1" t="s">
        <v>56</v>
      </c>
      <c r="C65" s="21"/>
      <c r="D65" s="21"/>
      <c r="E65" s="21"/>
      <c r="F65" s="21"/>
    </row>
    <row r="66" spans="1:8" ht="13.5" thickTop="1">
      <c r="A66" s="8">
        <v>6132</v>
      </c>
      <c r="B66" s="39" t="s">
        <v>38</v>
      </c>
      <c r="C66" s="40">
        <v>95000</v>
      </c>
      <c r="D66" s="40">
        <v>0</v>
      </c>
      <c r="E66" s="40">
        <f>C66+D66</f>
        <v>95000</v>
      </c>
      <c r="F66" s="40">
        <f aca="true" t="shared" si="8" ref="F66:F80">D66+E66</f>
        <v>95000</v>
      </c>
      <c r="G66" s="40">
        <v>0</v>
      </c>
      <c r="H66" s="40">
        <f>E66+G66</f>
        <v>95000</v>
      </c>
    </row>
    <row r="67" spans="1:8" ht="12.75">
      <c r="A67" s="5">
        <v>6135</v>
      </c>
      <c r="B67" s="6" t="s">
        <v>84</v>
      </c>
      <c r="C67" s="18">
        <v>10200</v>
      </c>
      <c r="D67" s="18">
        <v>0</v>
      </c>
      <c r="E67" s="18">
        <f aca="true" t="shared" si="9" ref="E67:E80">C67+D67</f>
        <v>10200</v>
      </c>
      <c r="F67" s="18">
        <f t="shared" si="8"/>
        <v>10200</v>
      </c>
      <c r="G67" s="18">
        <v>0</v>
      </c>
      <c r="H67" s="18">
        <f aca="true" t="shared" si="10" ref="H67:H95">E67+G67</f>
        <v>10200</v>
      </c>
    </row>
    <row r="68" spans="1:8" ht="12.75">
      <c r="A68" s="5">
        <v>614</v>
      </c>
      <c r="B68" s="6" t="s">
        <v>39</v>
      </c>
      <c r="C68" s="18">
        <v>10000</v>
      </c>
      <c r="D68" s="18">
        <v>0</v>
      </c>
      <c r="E68" s="18">
        <f t="shared" si="9"/>
        <v>10000</v>
      </c>
      <c r="F68" s="18">
        <f t="shared" si="8"/>
        <v>10000</v>
      </c>
      <c r="G68" s="18">
        <v>0</v>
      </c>
      <c r="H68" s="18">
        <f t="shared" si="10"/>
        <v>10000</v>
      </c>
    </row>
    <row r="69" spans="1:8" ht="12.75">
      <c r="A69" s="5">
        <v>6135</v>
      </c>
      <c r="B69" s="6" t="s">
        <v>69</v>
      </c>
      <c r="C69" s="18">
        <v>11000</v>
      </c>
      <c r="D69" s="18">
        <v>0</v>
      </c>
      <c r="E69" s="18">
        <f t="shared" si="9"/>
        <v>11000</v>
      </c>
      <c r="F69" s="18">
        <f t="shared" si="8"/>
        <v>11000</v>
      </c>
      <c r="G69" s="18">
        <v>0</v>
      </c>
      <c r="H69" s="18">
        <f t="shared" si="10"/>
        <v>11000</v>
      </c>
    </row>
    <row r="70" spans="1:8" ht="12.75">
      <c r="A70" s="5">
        <v>61521</v>
      </c>
      <c r="B70" s="6" t="s">
        <v>40</v>
      </c>
      <c r="C70" s="18">
        <v>35000</v>
      </c>
      <c r="D70" s="18">
        <v>25000</v>
      </c>
      <c r="E70" s="18">
        <f t="shared" si="9"/>
        <v>60000</v>
      </c>
      <c r="F70" s="18">
        <f t="shared" si="8"/>
        <v>85000</v>
      </c>
      <c r="G70" s="18">
        <v>0</v>
      </c>
      <c r="H70" s="18">
        <f t="shared" si="10"/>
        <v>60000</v>
      </c>
    </row>
    <row r="71" spans="1:8" ht="12.75">
      <c r="A71" s="5">
        <v>61558</v>
      </c>
      <c r="B71" s="6" t="s">
        <v>41</v>
      </c>
      <c r="C71" s="18">
        <v>19700</v>
      </c>
      <c r="D71" s="18">
        <v>0</v>
      </c>
      <c r="E71" s="18">
        <f t="shared" si="9"/>
        <v>19700</v>
      </c>
      <c r="F71" s="18">
        <f t="shared" si="8"/>
        <v>19700</v>
      </c>
      <c r="G71" s="18">
        <v>0</v>
      </c>
      <c r="H71" s="18">
        <f t="shared" si="10"/>
        <v>19700</v>
      </c>
    </row>
    <row r="72" spans="1:9" ht="12.75">
      <c r="A72" s="5">
        <v>61568</v>
      </c>
      <c r="B72" s="6" t="s">
        <v>42</v>
      </c>
      <c r="C72" s="18">
        <v>40000</v>
      </c>
      <c r="D72" s="18">
        <v>5000</v>
      </c>
      <c r="E72" s="18">
        <f t="shared" si="9"/>
        <v>45000</v>
      </c>
      <c r="F72" s="18">
        <f t="shared" si="8"/>
        <v>50000</v>
      </c>
      <c r="G72" s="18">
        <v>0</v>
      </c>
      <c r="H72" s="18">
        <f t="shared" si="10"/>
        <v>45000</v>
      </c>
      <c r="I72" s="2" t="s">
        <v>111</v>
      </c>
    </row>
    <row r="73" spans="1:8" ht="12.75">
      <c r="A73" s="5">
        <v>6163</v>
      </c>
      <c r="B73" s="6" t="s">
        <v>43</v>
      </c>
      <c r="C73" s="18">
        <v>11000</v>
      </c>
      <c r="D73" s="18">
        <v>0</v>
      </c>
      <c r="E73" s="18">
        <f t="shared" si="9"/>
        <v>11000</v>
      </c>
      <c r="F73" s="18">
        <f t="shared" si="8"/>
        <v>11000</v>
      </c>
      <c r="G73" s="18">
        <v>0</v>
      </c>
      <c r="H73" s="18">
        <f t="shared" si="10"/>
        <v>11000</v>
      </c>
    </row>
    <row r="74" spans="1:8" ht="12.75">
      <c r="A74" s="5">
        <v>6168</v>
      </c>
      <c r="B74" s="6" t="s">
        <v>44</v>
      </c>
      <c r="C74" s="18">
        <v>7500</v>
      </c>
      <c r="D74" s="18">
        <v>300</v>
      </c>
      <c r="E74" s="18">
        <f t="shared" si="9"/>
        <v>7800</v>
      </c>
      <c r="F74" s="18">
        <f t="shared" si="8"/>
        <v>8100</v>
      </c>
      <c r="G74" s="18">
        <v>0</v>
      </c>
      <c r="H74" s="18">
        <f t="shared" si="10"/>
        <v>7800</v>
      </c>
    </row>
    <row r="75" spans="1:8" ht="12.75">
      <c r="A75" s="5">
        <v>617</v>
      </c>
      <c r="B75" s="6" t="s">
        <v>80</v>
      </c>
      <c r="C75" s="18">
        <v>0</v>
      </c>
      <c r="D75" s="18">
        <v>0</v>
      </c>
      <c r="E75" s="18">
        <f t="shared" si="9"/>
        <v>0</v>
      </c>
      <c r="F75" s="18">
        <f t="shared" si="8"/>
        <v>0</v>
      </c>
      <c r="G75" s="18">
        <v>0</v>
      </c>
      <c r="H75" s="18">
        <f t="shared" si="10"/>
        <v>0</v>
      </c>
    </row>
    <row r="76" spans="1:8" ht="12.75">
      <c r="A76" s="5">
        <v>6182</v>
      </c>
      <c r="B76" s="6" t="s">
        <v>85</v>
      </c>
      <c r="C76" s="18">
        <v>2500</v>
      </c>
      <c r="D76" s="18">
        <v>0</v>
      </c>
      <c r="E76" s="18">
        <f t="shared" si="9"/>
        <v>2500</v>
      </c>
      <c r="F76" s="18">
        <f t="shared" si="8"/>
        <v>2500</v>
      </c>
      <c r="G76" s="18">
        <v>500</v>
      </c>
      <c r="H76" s="18">
        <f t="shared" si="10"/>
        <v>3000</v>
      </c>
    </row>
    <row r="77" spans="1:8" ht="12.75">
      <c r="A77" s="5">
        <v>623</v>
      </c>
      <c r="B77" s="6" t="s">
        <v>45</v>
      </c>
      <c r="C77" s="18">
        <v>1500</v>
      </c>
      <c r="D77" s="18">
        <v>0</v>
      </c>
      <c r="E77" s="18">
        <f t="shared" si="9"/>
        <v>1500</v>
      </c>
      <c r="F77" s="18">
        <f t="shared" si="8"/>
        <v>1500</v>
      </c>
      <c r="G77" s="18">
        <v>0</v>
      </c>
      <c r="H77" s="18">
        <f t="shared" si="10"/>
        <v>1500</v>
      </c>
    </row>
    <row r="78" spans="1:8" ht="12.75">
      <c r="A78" s="5">
        <v>6358</v>
      </c>
      <c r="B78" s="6" t="s">
        <v>68</v>
      </c>
      <c r="C78" s="18">
        <v>2000</v>
      </c>
      <c r="D78" s="18">
        <v>0</v>
      </c>
      <c r="E78" s="18">
        <f t="shared" si="9"/>
        <v>2000</v>
      </c>
      <c r="F78" s="18">
        <f t="shared" si="8"/>
        <v>2000</v>
      </c>
      <c r="G78" s="18">
        <v>0</v>
      </c>
      <c r="H78" s="18">
        <f t="shared" si="10"/>
        <v>2000</v>
      </c>
    </row>
    <row r="79" spans="1:8" ht="12.75">
      <c r="A79" s="5">
        <v>63512</v>
      </c>
      <c r="B79" s="6" t="s">
        <v>67</v>
      </c>
      <c r="C79" s="18">
        <v>0</v>
      </c>
      <c r="D79" s="18">
        <v>0</v>
      </c>
      <c r="E79" s="18">
        <f t="shared" si="9"/>
        <v>0</v>
      </c>
      <c r="F79" s="18">
        <f t="shared" si="8"/>
        <v>0</v>
      </c>
      <c r="G79" s="18">
        <v>0</v>
      </c>
      <c r="H79" s="18">
        <f t="shared" si="10"/>
        <v>0</v>
      </c>
    </row>
    <row r="80" spans="1:8" ht="12.75">
      <c r="A80" s="10">
        <v>637</v>
      </c>
      <c r="B80" s="9" t="s">
        <v>82</v>
      </c>
      <c r="C80" s="24">
        <v>8500</v>
      </c>
      <c r="D80" s="24">
        <v>0</v>
      </c>
      <c r="E80" s="18">
        <f t="shared" si="9"/>
        <v>8500</v>
      </c>
      <c r="F80" s="18">
        <f t="shared" si="8"/>
        <v>8500</v>
      </c>
      <c r="G80" s="18">
        <v>0</v>
      </c>
      <c r="H80" s="18">
        <f t="shared" si="10"/>
        <v>8500</v>
      </c>
    </row>
    <row r="81" spans="1:8" s="7" customFormat="1" ht="12.75" customHeight="1">
      <c r="A81" s="141" t="s">
        <v>46</v>
      </c>
      <c r="B81" s="142"/>
      <c r="C81" s="142"/>
      <c r="D81" s="142"/>
      <c r="E81" s="142"/>
      <c r="F81" s="142"/>
      <c r="G81" s="142"/>
      <c r="H81" s="143"/>
    </row>
    <row r="82" spans="1:8" s="7" customFormat="1" ht="12.75" customHeight="1">
      <c r="A82" s="5">
        <v>6541</v>
      </c>
      <c r="B82" s="6" t="s">
        <v>86</v>
      </c>
      <c r="C82" s="41">
        <v>700</v>
      </c>
      <c r="D82" s="41">
        <v>0</v>
      </c>
      <c r="E82" s="41">
        <f aca="true" t="shared" si="11" ref="E82:F86">C82+D82</f>
        <v>700</v>
      </c>
      <c r="F82" s="41">
        <f t="shared" si="11"/>
        <v>700</v>
      </c>
      <c r="G82" s="41">
        <v>0</v>
      </c>
      <c r="H82" s="18">
        <f t="shared" si="10"/>
        <v>700</v>
      </c>
    </row>
    <row r="83" spans="1:8" s="7" customFormat="1" ht="12.75" customHeight="1">
      <c r="A83" s="5">
        <v>6542</v>
      </c>
      <c r="B83" s="6" t="s">
        <v>87</v>
      </c>
      <c r="C83" s="41">
        <v>300</v>
      </c>
      <c r="D83" s="41">
        <v>0</v>
      </c>
      <c r="E83" s="41">
        <f t="shared" si="11"/>
        <v>300</v>
      </c>
      <c r="F83" s="41">
        <f t="shared" si="11"/>
        <v>300</v>
      </c>
      <c r="G83" s="41">
        <v>0</v>
      </c>
      <c r="H83" s="18">
        <f t="shared" si="10"/>
        <v>300</v>
      </c>
    </row>
    <row r="84" spans="1:8" s="7" customFormat="1" ht="12.75" customHeight="1">
      <c r="A84" s="5">
        <v>6582</v>
      </c>
      <c r="B84" s="6" t="s">
        <v>74</v>
      </c>
      <c r="C84" s="31">
        <v>11000</v>
      </c>
      <c r="D84" s="31">
        <v>0</v>
      </c>
      <c r="E84" s="31">
        <f t="shared" si="11"/>
        <v>11000</v>
      </c>
      <c r="F84" s="41">
        <f t="shared" si="11"/>
        <v>11000</v>
      </c>
      <c r="G84" s="41">
        <v>0</v>
      </c>
      <c r="H84" s="18">
        <f t="shared" si="10"/>
        <v>11000</v>
      </c>
    </row>
    <row r="85" spans="1:8" ht="12.75">
      <c r="A85" s="10">
        <v>6586</v>
      </c>
      <c r="B85" s="9" t="s">
        <v>78</v>
      </c>
      <c r="C85" s="24">
        <v>0</v>
      </c>
      <c r="D85" s="24">
        <v>0</v>
      </c>
      <c r="E85" s="41">
        <f t="shared" si="11"/>
        <v>0</v>
      </c>
      <c r="F85" s="41">
        <f t="shared" si="11"/>
        <v>0</v>
      </c>
      <c r="G85" s="41">
        <v>0</v>
      </c>
      <c r="H85" s="18">
        <f t="shared" si="10"/>
        <v>0</v>
      </c>
    </row>
    <row r="86" spans="1:8" ht="12.75">
      <c r="A86" s="51">
        <v>6588</v>
      </c>
      <c r="B86" s="52" t="s">
        <v>88</v>
      </c>
      <c r="C86" s="53">
        <v>0</v>
      </c>
      <c r="D86" s="53">
        <v>0</v>
      </c>
      <c r="E86" s="41">
        <f t="shared" si="11"/>
        <v>0</v>
      </c>
      <c r="F86" s="41">
        <f t="shared" si="11"/>
        <v>0</v>
      </c>
      <c r="G86" s="41">
        <v>0</v>
      </c>
      <c r="H86" s="18">
        <f t="shared" si="10"/>
        <v>0</v>
      </c>
    </row>
    <row r="87" spans="1:8" ht="12.75">
      <c r="A87" s="117" t="s">
        <v>47</v>
      </c>
      <c r="B87" s="118"/>
      <c r="C87" s="119"/>
      <c r="D87" s="71"/>
      <c r="E87" s="112"/>
      <c r="F87" s="112"/>
      <c r="G87" s="112"/>
      <c r="H87" s="111"/>
    </row>
    <row r="88" spans="1:8" ht="12.75">
      <c r="A88" s="33">
        <v>6718</v>
      </c>
      <c r="B88" s="49" t="s">
        <v>81</v>
      </c>
      <c r="C88" s="54">
        <v>10000</v>
      </c>
      <c r="D88" s="54">
        <v>0</v>
      </c>
      <c r="E88" s="54">
        <f aca="true" t="shared" si="12" ref="E88:F91">C88+D88</f>
        <v>10000</v>
      </c>
      <c r="F88" s="54">
        <f t="shared" si="12"/>
        <v>10000</v>
      </c>
      <c r="G88" s="54">
        <v>0</v>
      </c>
      <c r="H88" s="18">
        <f t="shared" si="10"/>
        <v>10000</v>
      </c>
    </row>
    <row r="89" spans="1:8" ht="12.75">
      <c r="A89" s="33">
        <v>6711</v>
      </c>
      <c r="B89" s="34" t="s">
        <v>75</v>
      </c>
      <c r="C89" s="35"/>
      <c r="D89" s="35">
        <v>0</v>
      </c>
      <c r="E89" s="54">
        <f t="shared" si="12"/>
        <v>0</v>
      </c>
      <c r="F89" s="54">
        <f t="shared" si="12"/>
        <v>0</v>
      </c>
      <c r="G89" s="54">
        <v>0</v>
      </c>
      <c r="H89" s="18">
        <f t="shared" si="10"/>
        <v>0</v>
      </c>
    </row>
    <row r="90" spans="1:8" ht="12.75">
      <c r="A90" s="5">
        <v>678</v>
      </c>
      <c r="B90" s="6" t="s">
        <v>48</v>
      </c>
      <c r="C90" s="18">
        <v>500</v>
      </c>
      <c r="D90" s="18">
        <v>0</v>
      </c>
      <c r="E90" s="54">
        <f t="shared" si="12"/>
        <v>500</v>
      </c>
      <c r="F90" s="54">
        <f t="shared" si="12"/>
        <v>500</v>
      </c>
      <c r="G90" s="54">
        <v>0</v>
      </c>
      <c r="H90" s="18">
        <f t="shared" si="10"/>
        <v>500</v>
      </c>
    </row>
    <row r="91" spans="1:8" ht="12.75">
      <c r="A91" s="5">
        <v>673</v>
      </c>
      <c r="B91" s="6" t="s">
        <v>73</v>
      </c>
      <c r="C91" s="18">
        <v>1500</v>
      </c>
      <c r="D91" s="18">
        <v>0</v>
      </c>
      <c r="E91" s="54">
        <f t="shared" si="12"/>
        <v>1500</v>
      </c>
      <c r="F91" s="54">
        <f t="shared" si="12"/>
        <v>1500</v>
      </c>
      <c r="G91" s="54">
        <v>0</v>
      </c>
      <c r="H91" s="18">
        <f t="shared" si="10"/>
        <v>1500</v>
      </c>
    </row>
    <row r="92" spans="1:8" ht="12.75">
      <c r="A92" s="144" t="s">
        <v>49</v>
      </c>
      <c r="B92" s="145"/>
      <c r="C92" s="145"/>
      <c r="D92" s="145"/>
      <c r="E92" s="145"/>
      <c r="F92" s="145"/>
      <c r="G92" s="145"/>
      <c r="H92" s="146"/>
    </row>
    <row r="93" spans="1:8" ht="12.75">
      <c r="A93" s="5">
        <v>68111</v>
      </c>
      <c r="B93" s="6" t="s">
        <v>113</v>
      </c>
      <c r="C93" s="110"/>
      <c r="D93" s="68"/>
      <c r="E93" s="54">
        <f>C93+D93</f>
        <v>0</v>
      </c>
      <c r="F93" s="74"/>
      <c r="G93" s="116">
        <v>6156</v>
      </c>
      <c r="H93" s="18">
        <f>E93+G93</f>
        <v>6156</v>
      </c>
    </row>
    <row r="94" spans="1:8" ht="12.75">
      <c r="A94" s="5">
        <v>68112</v>
      </c>
      <c r="B94" s="6" t="s">
        <v>112</v>
      </c>
      <c r="C94" s="18">
        <v>165575</v>
      </c>
      <c r="D94" s="18">
        <v>-22855</v>
      </c>
      <c r="E94" s="18">
        <f>C94+D94</f>
        <v>142720</v>
      </c>
      <c r="F94" s="18">
        <f>D94+E94</f>
        <v>119865</v>
      </c>
      <c r="G94" s="18">
        <v>-9209</v>
      </c>
      <c r="H94" s="18">
        <f>E94+G94</f>
        <v>133511</v>
      </c>
    </row>
    <row r="95" spans="1:8" ht="13.5" thickBot="1">
      <c r="A95" s="42">
        <v>6815</v>
      </c>
      <c r="B95" s="43" t="s">
        <v>76</v>
      </c>
      <c r="C95" s="44">
        <v>0</v>
      </c>
      <c r="D95" s="44">
        <v>80000</v>
      </c>
      <c r="E95" s="18">
        <f>C95+D95</f>
        <v>80000</v>
      </c>
      <c r="F95" s="18">
        <f>D95+E95</f>
        <v>160000</v>
      </c>
      <c r="G95" s="18">
        <v>0</v>
      </c>
      <c r="H95" s="75">
        <f t="shared" si="10"/>
        <v>80000</v>
      </c>
    </row>
    <row r="96" spans="1:8" s="4" customFormat="1" ht="14.25" thickBot="1" thickTop="1">
      <c r="A96" s="122" t="s">
        <v>50</v>
      </c>
      <c r="B96" s="123"/>
      <c r="C96" s="20">
        <f>SUM(C66:C80)+C82+C83+C84+C85+C88+C89+C90+C91+C94+C95+C86</f>
        <v>443475</v>
      </c>
      <c r="D96" s="20">
        <f>SUM(D66:D80)+D82+D83+D84+D85+D88+D89+D90+D91+D94+D95+D86</f>
        <v>87445</v>
      </c>
      <c r="E96" s="20">
        <f>SUM(E66:E80)+E82+E83+E84+E85+E88+E89+E90+E91+E94+E95+E86</f>
        <v>530920</v>
      </c>
      <c r="F96" s="20">
        <f>SUM(F66:F80)+F82+F83+F84+F85+F88+F89+F90+F91+F94+F95+F86</f>
        <v>618365</v>
      </c>
      <c r="G96" s="20">
        <f>SUM(G66:G95)</f>
        <v>-2553</v>
      </c>
      <c r="H96" s="20">
        <f>SUM(H66:H95)</f>
        <v>528367</v>
      </c>
    </row>
    <row r="97" spans="1:8" ht="14.25" thickBot="1" thickTop="1">
      <c r="A97" s="12"/>
      <c r="B97" s="3"/>
      <c r="C97" s="13"/>
      <c r="D97" s="13"/>
      <c r="E97" s="113"/>
      <c r="F97" s="113"/>
      <c r="G97" s="113"/>
      <c r="H97" s="103"/>
    </row>
    <row r="98" spans="1:8" s="11" customFormat="1" ht="24" customHeight="1" thickBot="1" thickTop="1">
      <c r="A98" s="148" t="s">
        <v>60</v>
      </c>
      <c r="B98" s="149"/>
      <c r="C98" s="114">
        <f aca="true" t="shared" si="13" ref="C98:H98">C36+C59+C96</f>
        <v>7368985</v>
      </c>
      <c r="D98" s="16">
        <f t="shared" si="13"/>
        <v>338245</v>
      </c>
      <c r="E98" s="16">
        <f t="shared" si="13"/>
        <v>7707230</v>
      </c>
      <c r="F98" s="16">
        <f t="shared" si="13"/>
        <v>7880676</v>
      </c>
      <c r="G98" s="16">
        <f>G36+G59+G96</f>
        <v>0</v>
      </c>
      <c r="H98" s="16">
        <f t="shared" si="13"/>
        <v>7707230</v>
      </c>
    </row>
    <row r="99" ht="14.25" thickBot="1" thickTop="1"/>
    <row r="100" spans="1:8" ht="16.5" thickBot="1" thickTop="1">
      <c r="A100" s="130" t="s">
        <v>63</v>
      </c>
      <c r="B100" s="131"/>
      <c r="C100" s="131"/>
      <c r="D100" s="131"/>
      <c r="E100" s="131"/>
      <c r="F100" s="131"/>
      <c r="G100" s="131"/>
      <c r="H100" s="132"/>
    </row>
    <row r="101" ht="14.25" thickBot="1" thickTop="1"/>
    <row r="102" spans="1:8" s="11" customFormat="1" ht="39.75" thickBot="1" thickTop="1">
      <c r="A102" s="150"/>
      <c r="B102" s="151"/>
      <c r="C102" s="30" t="s">
        <v>92</v>
      </c>
      <c r="D102" s="30" t="s">
        <v>94</v>
      </c>
      <c r="E102" s="106" t="s">
        <v>107</v>
      </c>
      <c r="F102" s="30" t="s">
        <v>106</v>
      </c>
      <c r="G102" s="30" t="s">
        <v>106</v>
      </c>
      <c r="H102" s="107" t="s">
        <v>95</v>
      </c>
    </row>
    <row r="103" spans="1:8" ht="14.25" thickBot="1" thickTop="1">
      <c r="A103" s="28" t="s">
        <v>70</v>
      </c>
      <c r="B103" s="22" t="s">
        <v>71</v>
      </c>
      <c r="C103" s="23"/>
      <c r="D103" s="85">
        <v>531607.59</v>
      </c>
      <c r="E103" s="84">
        <v>531607.59</v>
      </c>
      <c r="F103" s="84">
        <v>531608.59</v>
      </c>
      <c r="G103" s="23">
        <v>0</v>
      </c>
      <c r="H103" s="84">
        <f>G103+E103</f>
        <v>531607.59</v>
      </c>
    </row>
    <row r="104" spans="1:8" ht="13.5" thickTop="1">
      <c r="A104" s="55"/>
      <c r="B104" s="56"/>
      <c r="C104" s="57"/>
      <c r="D104" s="86"/>
      <c r="E104" s="69"/>
      <c r="F104" s="69"/>
      <c r="G104" s="69"/>
      <c r="H104" s="69"/>
    </row>
    <row r="105" spans="1:8" ht="13.5" thickBot="1">
      <c r="A105" s="128" t="s">
        <v>61</v>
      </c>
      <c r="B105" s="128"/>
      <c r="C105" s="29"/>
      <c r="D105" s="87"/>
      <c r="E105" s="72"/>
      <c r="F105" s="72"/>
      <c r="G105" s="72"/>
      <c r="H105" s="72"/>
    </row>
    <row r="106" spans="1:8" ht="14.25" thickBot="1" thickTop="1">
      <c r="A106" s="25">
        <v>73331</v>
      </c>
      <c r="B106" s="26" t="s">
        <v>89</v>
      </c>
      <c r="C106" s="100">
        <v>7233485</v>
      </c>
      <c r="D106" s="91">
        <v>-400305</v>
      </c>
      <c r="E106" s="23">
        <f>C106+D106</f>
        <v>6833180</v>
      </c>
      <c r="F106" s="64">
        <f>D106+E106</f>
        <v>6432875</v>
      </c>
      <c r="G106" s="23">
        <v>0</v>
      </c>
      <c r="H106" s="23">
        <f>E106+G106</f>
        <v>6833180</v>
      </c>
    </row>
    <row r="107" spans="1:8" ht="14.25" thickBot="1" thickTop="1">
      <c r="A107" s="122" t="s">
        <v>23</v>
      </c>
      <c r="B107" s="123"/>
      <c r="C107" s="19">
        <f>C106</f>
        <v>7233485</v>
      </c>
      <c r="D107" s="19">
        <v>-400305</v>
      </c>
      <c r="E107" s="19">
        <f>E106</f>
        <v>6833180</v>
      </c>
      <c r="F107" s="19">
        <f>F106</f>
        <v>6432875</v>
      </c>
      <c r="G107" s="19">
        <f>G106</f>
        <v>0</v>
      </c>
      <c r="H107" s="19">
        <f>H106</f>
        <v>6833180</v>
      </c>
    </row>
    <row r="108" ht="15" customHeight="1" thickTop="1">
      <c r="D108" s="88"/>
    </row>
    <row r="109" spans="1:8" ht="13.5" thickBot="1">
      <c r="A109" s="124" t="s">
        <v>57</v>
      </c>
      <c r="B109" s="124"/>
      <c r="C109" s="124"/>
      <c r="D109" s="89"/>
      <c r="E109" s="67"/>
      <c r="F109" s="67"/>
      <c r="G109" s="67"/>
      <c r="H109" s="67"/>
    </row>
    <row r="110" spans="1:8" s="48" customFormat="1" ht="21.75" thickTop="1">
      <c r="A110" s="61">
        <v>6419</v>
      </c>
      <c r="B110" s="62" t="s">
        <v>53</v>
      </c>
      <c r="C110" s="63">
        <v>59000</v>
      </c>
      <c r="D110" s="92">
        <v>0</v>
      </c>
      <c r="E110" s="63">
        <f aca="true" t="shared" si="14" ref="E110:F114">C110+D110</f>
        <v>59000</v>
      </c>
      <c r="F110" s="63">
        <f t="shared" si="14"/>
        <v>59000</v>
      </c>
      <c r="G110" s="63">
        <v>0</v>
      </c>
      <c r="H110" s="109">
        <f>E110+G110</f>
        <v>59000</v>
      </c>
    </row>
    <row r="111" spans="1:8" s="48" customFormat="1" ht="21">
      <c r="A111" s="45">
        <v>6459</v>
      </c>
      <c r="B111" s="46" t="s">
        <v>91</v>
      </c>
      <c r="C111" s="47">
        <v>10000</v>
      </c>
      <c r="D111" s="93">
        <v>0</v>
      </c>
      <c r="E111" s="78">
        <f t="shared" si="14"/>
        <v>10000</v>
      </c>
      <c r="F111" s="78">
        <f t="shared" si="14"/>
        <v>10000</v>
      </c>
      <c r="G111" s="78">
        <v>0</v>
      </c>
      <c r="H111" s="47">
        <f>E111+G111</f>
        <v>10000</v>
      </c>
    </row>
    <row r="112" spans="1:8" s="11" customFormat="1" ht="12.75">
      <c r="A112" s="79">
        <v>7481</v>
      </c>
      <c r="B112" s="80" t="s">
        <v>51</v>
      </c>
      <c r="C112" s="78">
        <v>26500</v>
      </c>
      <c r="D112" s="94">
        <v>0</v>
      </c>
      <c r="E112" s="78">
        <f t="shared" si="14"/>
        <v>26500</v>
      </c>
      <c r="F112" s="78">
        <f t="shared" si="14"/>
        <v>26500</v>
      </c>
      <c r="G112" s="78">
        <v>0</v>
      </c>
      <c r="H112" s="47">
        <f>E112+G112</f>
        <v>26500</v>
      </c>
    </row>
    <row r="113" spans="1:8" s="11" customFormat="1" ht="12.75">
      <c r="A113" s="79">
        <v>7548</v>
      </c>
      <c r="B113" s="80" t="s">
        <v>99</v>
      </c>
      <c r="C113" s="78">
        <v>0</v>
      </c>
      <c r="D113" s="97">
        <v>27699.41</v>
      </c>
      <c r="E113" s="98">
        <f t="shared" si="14"/>
        <v>27699.41</v>
      </c>
      <c r="F113" s="98">
        <f t="shared" si="14"/>
        <v>55398.82</v>
      </c>
      <c r="G113" s="78">
        <v>0</v>
      </c>
      <c r="H113" s="115">
        <f>E113+G113</f>
        <v>27699.41</v>
      </c>
    </row>
    <row r="114" spans="1:8" s="11" customFormat="1" ht="13.5" thickBot="1">
      <c r="A114" s="81">
        <v>7588</v>
      </c>
      <c r="B114" s="82" t="s">
        <v>52</v>
      </c>
      <c r="C114" s="83">
        <v>30000</v>
      </c>
      <c r="D114" s="95">
        <v>90000</v>
      </c>
      <c r="E114" s="83">
        <f t="shared" si="14"/>
        <v>120000</v>
      </c>
      <c r="F114" s="83">
        <f t="shared" si="14"/>
        <v>210000</v>
      </c>
      <c r="G114" s="83">
        <v>0</v>
      </c>
      <c r="H114" s="60">
        <f>E114+G114</f>
        <v>120000</v>
      </c>
    </row>
    <row r="115" spans="1:8" ht="14.25" thickBot="1" thickTop="1">
      <c r="A115" s="122" t="s">
        <v>37</v>
      </c>
      <c r="B115" s="123"/>
      <c r="C115" s="50">
        <f aca="true" t="shared" si="15" ref="C115:H115">SUM(C110:C114)</f>
        <v>125500</v>
      </c>
      <c r="D115" s="99">
        <f t="shared" si="15"/>
        <v>117699.41</v>
      </c>
      <c r="E115" s="99">
        <f t="shared" si="15"/>
        <v>243199.41</v>
      </c>
      <c r="F115" s="99">
        <f t="shared" si="15"/>
        <v>360898.82</v>
      </c>
      <c r="G115" s="50">
        <f t="shared" si="15"/>
        <v>0</v>
      </c>
      <c r="H115" s="99">
        <f t="shared" si="15"/>
        <v>243199.41</v>
      </c>
    </row>
    <row r="116" ht="13.5" thickTop="1">
      <c r="D116" s="88"/>
    </row>
    <row r="117" spans="1:8" ht="13.5" thickBot="1">
      <c r="A117" s="126" t="s">
        <v>58</v>
      </c>
      <c r="B117" s="127"/>
      <c r="C117" s="127"/>
      <c r="D117" s="90"/>
      <c r="E117" s="66"/>
      <c r="F117" s="66"/>
      <c r="G117" s="66"/>
      <c r="H117" s="66"/>
    </row>
    <row r="118" spans="1:8" ht="13.5" thickTop="1">
      <c r="A118" s="61">
        <v>778</v>
      </c>
      <c r="B118" s="62" t="s">
        <v>90</v>
      </c>
      <c r="C118" s="63">
        <v>0</v>
      </c>
      <c r="D118" s="92">
        <v>19243</v>
      </c>
      <c r="E118" s="63">
        <f aca="true" t="shared" si="16" ref="E118:F120">C118+D118</f>
        <v>19243</v>
      </c>
      <c r="F118" s="63">
        <f t="shared" si="16"/>
        <v>38486</v>
      </c>
      <c r="G118" s="63">
        <v>0</v>
      </c>
      <c r="H118" s="109">
        <f>E118+G118</f>
        <v>19243</v>
      </c>
    </row>
    <row r="119" spans="1:8" ht="12.75">
      <c r="A119" s="10">
        <v>775</v>
      </c>
      <c r="B119" s="9" t="s">
        <v>54</v>
      </c>
      <c r="C119" s="24">
        <v>10000</v>
      </c>
      <c r="D119" s="104">
        <v>0</v>
      </c>
      <c r="E119" s="105">
        <f t="shared" si="16"/>
        <v>10000</v>
      </c>
      <c r="F119" s="105">
        <f t="shared" si="16"/>
        <v>10000</v>
      </c>
      <c r="G119" s="105">
        <v>0</v>
      </c>
      <c r="H119" s="47">
        <f>E119+G119</f>
        <v>10000</v>
      </c>
    </row>
    <row r="120" spans="1:8" s="48" customFormat="1" ht="13.5" thickBot="1">
      <c r="A120" s="58">
        <v>7815</v>
      </c>
      <c r="B120" s="59" t="s">
        <v>96</v>
      </c>
      <c r="C120" s="60">
        <v>0</v>
      </c>
      <c r="D120" s="96">
        <f>10000+18000+10000+32000</f>
        <v>70000</v>
      </c>
      <c r="E120" s="60">
        <f t="shared" si="16"/>
        <v>70000</v>
      </c>
      <c r="F120" s="60">
        <f t="shared" si="16"/>
        <v>140000</v>
      </c>
      <c r="G120" s="60">
        <v>0</v>
      </c>
      <c r="H120" s="105">
        <f>E120+G120</f>
        <v>70000</v>
      </c>
    </row>
    <row r="121" spans="1:8" ht="14.25" thickBot="1" thickTop="1">
      <c r="A121" s="122" t="s">
        <v>50</v>
      </c>
      <c r="B121" s="123"/>
      <c r="C121" s="20">
        <f>C119</f>
        <v>10000</v>
      </c>
      <c r="D121" s="20">
        <f>D120+D119+D118</f>
        <v>89243</v>
      </c>
      <c r="E121" s="20">
        <f>E120+E119+E118</f>
        <v>99243</v>
      </c>
      <c r="F121" s="20">
        <f>F120+F119+F118</f>
        <v>188486</v>
      </c>
      <c r="G121" s="20">
        <f>SUM(G118:G120)</f>
        <v>0</v>
      </c>
      <c r="H121" s="20">
        <f>SUM(H118:H120)</f>
        <v>99243</v>
      </c>
    </row>
    <row r="122" spans="1:8" ht="14.25" thickBot="1" thickTop="1">
      <c r="A122" s="76"/>
      <c r="B122" s="76"/>
      <c r="C122" s="69"/>
      <c r="D122" s="86"/>
      <c r="E122" s="70"/>
      <c r="F122" s="70"/>
      <c r="G122" s="70"/>
      <c r="H122" s="70"/>
    </row>
    <row r="123" spans="1:8" s="11" customFormat="1" ht="24" customHeight="1" thickBot="1" thickTop="1">
      <c r="A123" s="152" t="s">
        <v>62</v>
      </c>
      <c r="B123" s="153"/>
      <c r="C123" s="15">
        <f>C121+C115+C107</f>
        <v>7368985</v>
      </c>
      <c r="D123" s="101">
        <f>D121+D115+D107+D103</f>
        <v>338245</v>
      </c>
      <c r="E123" s="15">
        <f>E121+E115+E107+E103</f>
        <v>7707230</v>
      </c>
      <c r="F123" s="15">
        <f>F121+F115+F107+F103</f>
        <v>7513868.41</v>
      </c>
      <c r="G123" s="15">
        <f>G121+G115+G107+G103</f>
        <v>0</v>
      </c>
      <c r="H123" s="15">
        <f>H121+H115+H107+H103</f>
        <v>7707230</v>
      </c>
    </row>
    <row r="124" ht="13.5" thickTop="1"/>
    <row r="125" spans="1:6" s="48" customFormat="1" ht="27.75" customHeight="1" hidden="1">
      <c r="A125" s="147" t="s">
        <v>98</v>
      </c>
      <c r="B125" s="147"/>
      <c r="C125" s="147"/>
      <c r="D125" s="65"/>
      <c r="E125" s="65"/>
      <c r="F125" s="65"/>
    </row>
    <row r="126" spans="1:3" ht="12.75" hidden="1">
      <c r="A126" s="125" t="s">
        <v>97</v>
      </c>
      <c r="B126" s="125"/>
      <c r="C126" s="125"/>
    </row>
    <row r="127" ht="12.75" hidden="1"/>
  </sheetData>
  <sheetProtection/>
  <mergeCells count="25">
    <mergeCell ref="A125:C125"/>
    <mergeCell ref="A98:B98"/>
    <mergeCell ref="A102:B102"/>
    <mergeCell ref="A115:B115"/>
    <mergeCell ref="A121:B121"/>
    <mergeCell ref="A123:B123"/>
    <mergeCell ref="A1:H1"/>
    <mergeCell ref="A3:H3"/>
    <mergeCell ref="A100:H100"/>
    <mergeCell ref="A6:B6"/>
    <mergeCell ref="A25:C25"/>
    <mergeCell ref="A7:H7"/>
    <mergeCell ref="A22:H22"/>
    <mergeCell ref="A81:H81"/>
    <mergeCell ref="A92:H92"/>
    <mergeCell ref="A87:C87"/>
    <mergeCell ref="A36:B36"/>
    <mergeCell ref="A107:B107"/>
    <mergeCell ref="A96:B96"/>
    <mergeCell ref="A38:C38"/>
    <mergeCell ref="A126:C126"/>
    <mergeCell ref="A117:C117"/>
    <mergeCell ref="A109:C109"/>
    <mergeCell ref="A105:B105"/>
    <mergeCell ref="A59:B59"/>
  </mergeCells>
  <printOptions/>
  <pageMargins left="0.31496062992125984" right="0.3149606299212598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HAUTE VIENNE</dc:creator>
  <cp:keywords/>
  <dc:description/>
  <cp:lastModifiedBy>Gaelle Dezeiraud</cp:lastModifiedBy>
  <cp:lastPrinted>2018-08-24T09:38:16Z</cp:lastPrinted>
  <dcterms:created xsi:type="dcterms:W3CDTF">2005-08-16T07:22:24Z</dcterms:created>
  <dcterms:modified xsi:type="dcterms:W3CDTF">2018-08-30T08:37:33Z</dcterms:modified>
  <cp:category/>
  <cp:version/>
  <cp:contentType/>
  <cp:contentStatus/>
</cp:coreProperties>
</file>