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tabRatio="344" activeTab="0"/>
  </bookViews>
  <sheets>
    <sheet name="ANNEXE CP MARS 2019" sheetId="1" r:id="rId1"/>
  </sheets>
  <definedNames>
    <definedName name="Base_chrono">#REF!</definedName>
    <definedName name="Critères">#REF!</definedName>
    <definedName name="Critères_chrono">#REF!</definedName>
    <definedName name="MO">30000</definedName>
    <definedName name="OEA">24500</definedName>
    <definedName name="OP">25000</definedName>
    <definedName name="TOS">27000</definedName>
  </definedNames>
  <calcPr fullCalcOnLoad="1"/>
</workbook>
</file>

<file path=xl/sharedStrings.xml><?xml version="1.0" encoding="utf-8"?>
<sst xmlns="http://schemas.openxmlformats.org/spreadsheetml/2006/main" count="107" uniqueCount="64">
  <si>
    <t>EYMOUTIERS</t>
  </si>
  <si>
    <t>ISLE</t>
  </si>
  <si>
    <t>NEXON</t>
  </si>
  <si>
    <t>AMBAZAC</t>
  </si>
  <si>
    <t>BESSINES</t>
  </si>
  <si>
    <t>CHALUS</t>
  </si>
  <si>
    <t>CHATEAUPONSAC</t>
  </si>
  <si>
    <t>NANTIAT</t>
  </si>
  <si>
    <t>PIERRE-BUFFIERE</t>
  </si>
  <si>
    <t>ROCHECHOUART</t>
  </si>
  <si>
    <t>LE DORAT</t>
  </si>
  <si>
    <t xml:space="preserve">BELLAC </t>
  </si>
  <si>
    <t xml:space="preserve">COUZEIX </t>
  </si>
  <si>
    <t>TOTAL</t>
  </si>
  <si>
    <t>RELIQUAT 31/12/2016</t>
  </si>
  <si>
    <t>DOTATION 2017</t>
  </si>
  <si>
    <t>RELIQUAT 31/12/2017</t>
  </si>
  <si>
    <t>DISPONIBLE              (reliquat                   + dotation 2017)</t>
  </si>
  <si>
    <t>TOTAL           CREDITS UTILISES 2017</t>
  </si>
  <si>
    <t>AIDES              voyages scolaires</t>
  </si>
  <si>
    <t>AIDES                UNSS</t>
  </si>
  <si>
    <t>Nbre</t>
  </si>
  <si>
    <t>Coût</t>
  </si>
  <si>
    <t>AIDES                  équipements nécessaires à la scolarité</t>
  </si>
  <si>
    <t>Part des effectifs classés en PCS défavorisées</t>
  </si>
  <si>
    <t>Sud agglo</t>
  </si>
  <si>
    <t>Nord agglo</t>
  </si>
  <si>
    <t>NHV</t>
  </si>
  <si>
    <t>OHV</t>
  </si>
  <si>
    <t>SHV</t>
  </si>
  <si>
    <t>ETABLISSEMENTS</t>
  </si>
  <si>
    <t>Proposition versement</t>
  </si>
  <si>
    <t>Total crédits utilisés sur 2 ans</t>
  </si>
  <si>
    <t>Effectif total rentrée 2018</t>
  </si>
  <si>
    <t>DISPONIBLE              (reliquat                   + dotation 2018)</t>
  </si>
  <si>
    <t>TOTAL           CREDITS UTILISES 2018</t>
  </si>
  <si>
    <t>RELIQUAT 31/12/2018</t>
  </si>
  <si>
    <r>
      <t xml:space="preserve">DOTATION THEORIQUE 2018               </t>
    </r>
    <r>
      <rPr>
        <b/>
        <sz val="10"/>
        <color indexed="10"/>
        <rFont val="Arial"/>
        <family val="2"/>
      </rPr>
      <t>28 000 €</t>
    </r>
  </si>
  <si>
    <t>CHATEAUNEUF-LA-FORET</t>
  </si>
  <si>
    <t>SAINT-GERMAIN-LES-BELLES</t>
  </si>
  <si>
    <t>SAINT-JUNIEN P.Langevin</t>
  </si>
  <si>
    <t>SAINT-JUNIEN L.Michel</t>
  </si>
  <si>
    <t>SAINT-LEONARD DE NOBLAT</t>
  </si>
  <si>
    <t>SAINT-MATHIEU</t>
  </si>
  <si>
    <t>SAINT-SULPICE-LAURIERE</t>
  </si>
  <si>
    <t>SAINT-SULPICE-LES-FEUILLES</t>
  </si>
  <si>
    <t>SAINT-YRIEIX-LA-PERCHE</t>
  </si>
  <si>
    <t>Reliquat 31/12/2018</t>
  </si>
  <si>
    <r>
      <t xml:space="preserve">Propositions de répartition des crédits fonds social 2019                                                                                       </t>
    </r>
    <r>
      <rPr>
        <b/>
        <sz val="9"/>
        <rFont val="Arial"/>
        <family val="2"/>
      </rPr>
      <t>Annexe</t>
    </r>
  </si>
  <si>
    <t>AIXE-SUR-VIENNE</t>
  </si>
  <si>
    <t>% PCS défavorisées</t>
  </si>
  <si>
    <t>Part des PCS défavorisées du collège
/PCS défavorisées totales</t>
  </si>
  <si>
    <t>Limoges - BLUM</t>
  </si>
  <si>
    <t>Limoges - CALMETTE</t>
  </si>
  <si>
    <t>Limoges - DONZELOT</t>
  </si>
  <si>
    <t>Limoges - FRANCE</t>
  </si>
  <si>
    <t>Limoges - LIMOSIN</t>
  </si>
  <si>
    <t>Limoges - MAUPASSANT</t>
  </si>
  <si>
    <t>Limoges - MAUROIS</t>
  </si>
  <si>
    <t>Limoges - RENOIR</t>
  </si>
  <si>
    <t>Limoges - RONSARD</t>
  </si>
  <si>
    <t>Limoges - ROZ</t>
  </si>
  <si>
    <t>Limoges - VENTADOUR</t>
  </si>
  <si>
    <t>Dotation théorique 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</si>
</sst>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_-* #,##0.00\ [$€]_-;\-* #,##0.00\ [$€]_-;_-* &quot;-&quot;??\ [$€]_-;_-@_-"/>
    <numFmt numFmtId="169" formatCode="#,##0.0"/>
    <numFmt numFmtId="170" formatCode="0.0%"/>
    <numFmt numFmtId="171" formatCode="#,##0\ &quot;€&quot;"/>
    <numFmt numFmtId="172" formatCode="#,##0.00\ &quot;€&quot;"/>
    <numFmt numFmtId="173" formatCode="_-* #,##0.000\ _F_-;\-* #,##0.000\ _F_-;_-* &quot;-&quot;??\ _F_-;_-@_-"/>
    <numFmt numFmtId="174" formatCode="#,##0.0\ &quot;€&quot;"/>
    <numFmt numFmtId="175" formatCode="0.000%"/>
    <numFmt numFmtId="176" formatCode="0.0000%"/>
    <numFmt numFmtId="177" formatCode="#,##0.00\ _€"/>
    <numFmt numFmtId="178" formatCode="#,##0_ ;[Red]\-#,##0\ "/>
    <numFmt numFmtId="179" formatCode="#,##0.00_ ;[Red]\-#,##0.00\ "/>
    <numFmt numFmtId="180" formatCode="_-* #,##0.00\ [$€-81D]_-;\-* #,##0.00\ [$€-81D]_-;_-* &quot;-&quot;??\ [$€-81D]_-;_-@_-"/>
    <numFmt numFmtId="181" formatCode="#,##0\ _€"/>
    <numFmt numFmtId="182" formatCode="_-* #,##0\ [$€-81D]_-;\-* #,##0\ [$€-81D]_-;_-* &quot;-&quot;\ [$€-81D]_-;_-@_-"/>
    <numFmt numFmtId="183" formatCode="[$-40C]dddd\ d\ mmmm\ yyyy"/>
    <numFmt numFmtId="184" formatCode="#,##0.000\ &quot;€&quot;"/>
    <numFmt numFmtId="185" formatCode="#,##0.0000\ &quot;€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9.5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7.5"/>
      <name val="Arial"/>
      <family val="2"/>
    </font>
    <font>
      <sz val="8.5"/>
      <name val="Arial"/>
      <family val="2"/>
    </font>
    <font>
      <b/>
      <sz val="26"/>
      <name val="Verdana"/>
      <family val="2"/>
    </font>
    <font>
      <b/>
      <sz val="9.5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sz val="9.5"/>
      <color indexed="10"/>
      <name val="Arial"/>
      <family val="2"/>
    </font>
    <font>
      <sz val="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Verdana"/>
      <family val="2"/>
    </font>
    <font>
      <sz val="9.5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medium"/>
    </border>
    <border>
      <left style="medium"/>
      <right style="thick"/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168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/>
    </xf>
    <xf numFmtId="171" fontId="0" fillId="0" borderId="0" xfId="0" applyNumberFormat="1" applyAlignment="1">
      <alignment/>
    </xf>
    <xf numFmtId="0" fontId="60" fillId="0" borderId="10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 wrapText="1"/>
    </xf>
    <xf numFmtId="0" fontId="62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8" fontId="9" fillId="0" borderId="11" xfId="44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168" fontId="11" fillId="0" borderId="11" xfId="44" applyFont="1" applyBorder="1" applyAlignment="1">
      <alignment horizontal="center" vertical="center"/>
    </xf>
    <xf numFmtId="171" fontId="0" fillId="0" borderId="13" xfId="0" applyNumberFormat="1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right" vertical="center"/>
    </xf>
    <xf numFmtId="171" fontId="7" fillId="0" borderId="15" xfId="48" applyNumberFormat="1" applyFont="1" applyBorder="1" applyAlignment="1">
      <alignment horizontal="right" vertical="center"/>
    </xf>
    <xf numFmtId="172" fontId="13" fillId="0" borderId="15" xfId="48" applyNumberFormat="1" applyFont="1" applyBorder="1" applyAlignment="1">
      <alignment horizontal="right" vertical="center"/>
    </xf>
    <xf numFmtId="172" fontId="7" fillId="0" borderId="15" xfId="48" applyNumberFormat="1" applyFont="1" applyBorder="1" applyAlignment="1">
      <alignment horizontal="right" vertical="center"/>
    </xf>
    <xf numFmtId="0" fontId="12" fillId="0" borderId="15" xfId="48" applyNumberFormat="1" applyFont="1" applyBorder="1" applyAlignment="1">
      <alignment horizontal="center" vertical="center"/>
    </xf>
    <xf numFmtId="172" fontId="12" fillId="0" borderId="15" xfId="48" applyNumberFormat="1" applyFont="1" applyBorder="1" applyAlignment="1">
      <alignment horizontal="right" vertical="center"/>
    </xf>
    <xf numFmtId="171" fontId="7" fillId="0" borderId="15" xfId="48" applyNumberFormat="1" applyFont="1" applyBorder="1" applyAlignment="1">
      <alignment horizontal="right" vertical="center" wrapText="1"/>
    </xf>
    <xf numFmtId="172" fontId="4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4" fillId="0" borderId="17" xfId="0" applyFont="1" applyBorder="1" applyAlignment="1">
      <alignment/>
    </xf>
    <xf numFmtId="171" fontId="8" fillId="0" borderId="17" xfId="0" applyNumberFormat="1" applyFont="1" applyFill="1" applyBorder="1" applyAlignment="1">
      <alignment horizontal="right"/>
    </xf>
    <xf numFmtId="172" fontId="8" fillId="0" borderId="17" xfId="0" applyNumberFormat="1" applyFont="1" applyFill="1" applyBorder="1" applyAlignment="1">
      <alignment horizontal="right"/>
    </xf>
    <xf numFmtId="0" fontId="12" fillId="0" borderId="17" xfId="0" applyNumberFormat="1" applyFont="1" applyFill="1" applyBorder="1" applyAlignment="1">
      <alignment horizontal="center"/>
    </xf>
    <xf numFmtId="172" fontId="12" fillId="0" borderId="17" xfId="0" applyNumberFormat="1" applyFont="1" applyFill="1" applyBorder="1" applyAlignment="1">
      <alignment horizontal="right"/>
    </xf>
    <xf numFmtId="0" fontId="12" fillId="0" borderId="17" xfId="0" applyNumberFormat="1" applyFont="1" applyFill="1" applyBorder="1" applyAlignment="1">
      <alignment horizontal="right"/>
    </xf>
    <xf numFmtId="171" fontId="12" fillId="0" borderId="17" xfId="0" applyNumberFormat="1" applyFont="1" applyFill="1" applyBorder="1" applyAlignment="1">
      <alignment horizontal="right" vertical="center"/>
    </xf>
    <xf numFmtId="172" fontId="15" fillId="0" borderId="17" xfId="0" applyNumberFormat="1" applyFont="1" applyFill="1" applyBorder="1" applyAlignment="1">
      <alignment horizontal="right" vertical="center"/>
    </xf>
    <xf numFmtId="10" fontId="0" fillId="0" borderId="17" xfId="53" applyNumberFormat="1" applyFont="1" applyFill="1" applyBorder="1" applyAlignment="1">
      <alignment horizontal="center" vertical="center"/>
    </xf>
    <xf numFmtId="171" fontId="0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4" fillId="0" borderId="19" xfId="0" applyFont="1" applyBorder="1" applyAlignment="1">
      <alignment/>
    </xf>
    <xf numFmtId="171" fontId="8" fillId="0" borderId="19" xfId="0" applyNumberFormat="1" applyFont="1" applyFill="1" applyBorder="1" applyAlignment="1">
      <alignment horizontal="right"/>
    </xf>
    <xf numFmtId="172" fontId="8" fillId="0" borderId="19" xfId="0" applyNumberFormat="1" applyFont="1" applyFill="1" applyBorder="1" applyAlignment="1">
      <alignment horizontal="right"/>
    </xf>
    <xf numFmtId="0" fontId="12" fillId="0" borderId="19" xfId="0" applyNumberFormat="1" applyFont="1" applyFill="1" applyBorder="1" applyAlignment="1">
      <alignment horizontal="center"/>
    </xf>
    <xf numFmtId="172" fontId="12" fillId="0" borderId="19" xfId="0" applyNumberFormat="1" applyFont="1" applyFill="1" applyBorder="1" applyAlignment="1">
      <alignment horizontal="right"/>
    </xf>
    <xf numFmtId="0" fontId="12" fillId="0" borderId="19" xfId="0" applyNumberFormat="1" applyFont="1" applyFill="1" applyBorder="1" applyAlignment="1">
      <alignment horizontal="right"/>
    </xf>
    <xf numFmtId="171" fontId="12" fillId="0" borderId="19" xfId="0" applyNumberFormat="1" applyFont="1" applyFill="1" applyBorder="1" applyAlignment="1">
      <alignment horizontal="right" vertical="center"/>
    </xf>
    <xf numFmtId="172" fontId="8" fillId="0" borderId="19" xfId="0" applyNumberFormat="1" applyFont="1" applyFill="1" applyBorder="1" applyAlignment="1">
      <alignment horizontal="right" vertical="center"/>
    </xf>
    <xf numFmtId="172" fontId="15" fillId="0" borderId="19" xfId="0" applyNumberFormat="1" applyFont="1" applyFill="1" applyBorder="1" applyAlignment="1">
      <alignment horizontal="right" vertical="center"/>
    </xf>
    <xf numFmtId="10" fontId="0" fillId="0" borderId="19" xfId="53" applyNumberFormat="1" applyFont="1" applyFill="1" applyBorder="1" applyAlignment="1">
      <alignment horizontal="center" vertical="center"/>
    </xf>
    <xf numFmtId="171" fontId="0" fillId="0" borderId="19" xfId="0" applyNumberFormat="1" applyFont="1" applyFill="1" applyBorder="1" applyAlignment="1">
      <alignment horizontal="center" vertical="center"/>
    </xf>
    <xf numFmtId="171" fontId="8" fillId="0" borderId="19" xfId="0" applyNumberFormat="1" applyFont="1" applyFill="1" applyBorder="1" applyAlignment="1">
      <alignment horizontal="right" vertical="center"/>
    </xf>
    <xf numFmtId="171" fontId="12" fillId="0" borderId="19" xfId="0" applyNumberFormat="1" applyFont="1" applyFill="1" applyBorder="1" applyAlignment="1">
      <alignment horizontal="right"/>
    </xf>
    <xf numFmtId="171" fontId="15" fillId="0" borderId="19" xfId="0" applyNumberFormat="1" applyFont="1" applyFill="1" applyBorder="1" applyAlignment="1">
      <alignment horizontal="right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4" fillId="0" borderId="21" xfId="0" applyFont="1" applyBorder="1" applyAlignment="1">
      <alignment/>
    </xf>
    <xf numFmtId="171" fontId="8" fillId="0" borderId="21" xfId="0" applyNumberFormat="1" applyFont="1" applyFill="1" applyBorder="1" applyAlignment="1">
      <alignment horizontal="right"/>
    </xf>
    <xf numFmtId="172" fontId="8" fillId="0" borderId="21" xfId="0" applyNumberFormat="1" applyFont="1" applyFill="1" applyBorder="1" applyAlignment="1">
      <alignment horizontal="right"/>
    </xf>
    <xf numFmtId="0" fontId="12" fillId="0" borderId="21" xfId="0" applyNumberFormat="1" applyFont="1" applyFill="1" applyBorder="1" applyAlignment="1">
      <alignment horizontal="right"/>
    </xf>
    <xf numFmtId="171" fontId="12" fillId="0" borderId="21" xfId="0" applyNumberFormat="1" applyFont="1" applyFill="1" applyBorder="1" applyAlignment="1">
      <alignment horizontal="right" vertical="center"/>
    </xf>
    <xf numFmtId="0" fontId="12" fillId="0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right"/>
    </xf>
    <xf numFmtId="10" fontId="0" fillId="0" borderId="21" xfId="53" applyNumberFormat="1" applyFont="1" applyFill="1" applyBorder="1" applyAlignment="1">
      <alignment horizontal="center" vertical="center"/>
    </xf>
    <xf numFmtId="171" fontId="0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4" fillId="0" borderId="23" xfId="0" applyFont="1" applyBorder="1" applyAlignment="1">
      <alignment/>
    </xf>
    <xf numFmtId="171" fontId="8" fillId="0" borderId="23" xfId="0" applyNumberFormat="1" applyFont="1" applyFill="1" applyBorder="1" applyAlignment="1">
      <alignment horizontal="right"/>
    </xf>
    <xf numFmtId="172" fontId="8" fillId="0" borderId="23" xfId="0" applyNumberFormat="1" applyFont="1" applyFill="1" applyBorder="1" applyAlignment="1">
      <alignment horizontal="right"/>
    </xf>
    <xf numFmtId="0" fontId="12" fillId="0" borderId="23" xfId="0" applyNumberFormat="1" applyFont="1" applyFill="1" applyBorder="1" applyAlignment="1">
      <alignment horizontal="right"/>
    </xf>
    <xf numFmtId="171" fontId="12" fillId="0" borderId="23" xfId="0" applyNumberFormat="1" applyFont="1" applyFill="1" applyBorder="1" applyAlignment="1">
      <alignment horizontal="right" vertical="center"/>
    </xf>
    <xf numFmtId="0" fontId="12" fillId="0" borderId="23" xfId="0" applyNumberFormat="1" applyFont="1" applyFill="1" applyBorder="1" applyAlignment="1">
      <alignment horizontal="center"/>
    </xf>
    <xf numFmtId="172" fontId="12" fillId="0" borderId="23" xfId="0" applyNumberFormat="1" applyFont="1" applyFill="1" applyBorder="1" applyAlignment="1">
      <alignment horizontal="right"/>
    </xf>
    <xf numFmtId="171" fontId="8" fillId="0" borderId="23" xfId="0" applyNumberFormat="1" applyFont="1" applyFill="1" applyBorder="1" applyAlignment="1">
      <alignment horizontal="right" vertical="center"/>
    </xf>
    <xf numFmtId="171" fontId="12" fillId="0" borderId="23" xfId="0" applyNumberFormat="1" applyFont="1" applyFill="1" applyBorder="1" applyAlignment="1">
      <alignment horizontal="right"/>
    </xf>
    <xf numFmtId="171" fontId="15" fillId="0" borderId="23" xfId="0" applyNumberFormat="1" applyFont="1" applyFill="1" applyBorder="1" applyAlignment="1">
      <alignment horizontal="right" vertical="center"/>
    </xf>
    <xf numFmtId="10" fontId="0" fillId="0" borderId="23" xfId="53" applyNumberFormat="1" applyFont="1" applyFill="1" applyBorder="1" applyAlignment="1">
      <alignment horizontal="center" vertical="center"/>
    </xf>
    <xf numFmtId="171" fontId="0" fillId="0" borderId="23" xfId="0" applyNumberFormat="1" applyFont="1" applyFill="1" applyBorder="1" applyAlignment="1">
      <alignment horizontal="center" vertical="center"/>
    </xf>
    <xf numFmtId="172" fontId="8" fillId="0" borderId="21" xfId="0" applyNumberFormat="1" applyFont="1" applyFill="1" applyBorder="1" applyAlignment="1">
      <alignment horizontal="right" vertical="center"/>
    </xf>
    <xf numFmtId="172" fontId="15" fillId="0" borderId="21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64" fillId="0" borderId="25" xfId="0" applyFont="1" applyBorder="1" applyAlignment="1">
      <alignment/>
    </xf>
    <xf numFmtId="171" fontId="8" fillId="0" borderId="25" xfId="0" applyNumberFormat="1" applyFont="1" applyFill="1" applyBorder="1" applyAlignment="1">
      <alignment horizontal="right"/>
    </xf>
    <xf numFmtId="172" fontId="8" fillId="0" borderId="25" xfId="0" applyNumberFormat="1" applyFont="1" applyFill="1" applyBorder="1" applyAlignment="1">
      <alignment horizontal="right"/>
    </xf>
    <xf numFmtId="0" fontId="12" fillId="0" borderId="25" xfId="0" applyNumberFormat="1" applyFont="1" applyFill="1" applyBorder="1" applyAlignment="1">
      <alignment horizontal="center"/>
    </xf>
    <xf numFmtId="172" fontId="12" fillId="0" borderId="25" xfId="0" applyNumberFormat="1" applyFont="1" applyFill="1" applyBorder="1" applyAlignment="1">
      <alignment horizontal="right"/>
    </xf>
    <xf numFmtId="0" fontId="12" fillId="0" borderId="25" xfId="0" applyNumberFormat="1" applyFont="1" applyFill="1" applyBorder="1" applyAlignment="1">
      <alignment horizontal="right"/>
    </xf>
    <xf numFmtId="171" fontId="12" fillId="0" borderId="25" xfId="0" applyNumberFormat="1" applyFont="1" applyFill="1" applyBorder="1" applyAlignment="1">
      <alignment horizontal="right" vertical="center"/>
    </xf>
    <xf numFmtId="172" fontId="8" fillId="0" borderId="25" xfId="0" applyNumberFormat="1" applyFont="1" applyFill="1" applyBorder="1" applyAlignment="1">
      <alignment horizontal="right" vertical="center"/>
    </xf>
    <xf numFmtId="172" fontId="15" fillId="0" borderId="25" xfId="0" applyNumberFormat="1" applyFont="1" applyFill="1" applyBorder="1" applyAlignment="1">
      <alignment horizontal="right" vertical="center"/>
    </xf>
    <xf numFmtId="10" fontId="0" fillId="0" borderId="25" xfId="53" applyNumberFormat="1" applyFont="1" applyFill="1" applyBorder="1" applyAlignment="1">
      <alignment horizontal="center" vertical="center"/>
    </xf>
    <xf numFmtId="171" fontId="0" fillId="0" borderId="25" xfId="0" applyNumberFormat="1" applyFont="1" applyFill="1" applyBorder="1" applyAlignment="1">
      <alignment horizontal="center" vertical="center"/>
    </xf>
    <xf numFmtId="172" fontId="65" fillId="0" borderId="17" xfId="0" applyNumberFormat="1" applyFont="1" applyFill="1" applyBorder="1" applyAlignment="1">
      <alignment horizontal="right"/>
    </xf>
    <xf numFmtId="172" fontId="65" fillId="0" borderId="17" xfId="0" applyNumberFormat="1" applyFont="1" applyFill="1" applyBorder="1" applyAlignment="1">
      <alignment horizontal="right" vertical="center"/>
    </xf>
    <xf numFmtId="172" fontId="12" fillId="0" borderId="17" xfId="0" applyNumberFormat="1" applyFont="1" applyFill="1" applyBorder="1" applyAlignment="1">
      <alignment horizontal="right" vertical="center"/>
    </xf>
    <xf numFmtId="0" fontId="18" fillId="0" borderId="26" xfId="0" applyFont="1" applyBorder="1" applyAlignment="1">
      <alignment horizontal="center" vertical="top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78" fontId="10" fillId="33" borderId="28" xfId="0" applyNumberFormat="1" applyFont="1" applyFill="1" applyBorder="1" applyAlignment="1">
      <alignment horizontal="center" vertical="center" wrapText="1"/>
    </xf>
    <xf numFmtId="178" fontId="10" fillId="33" borderId="11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178" fontId="17" fillId="33" borderId="28" xfId="0" applyNumberFormat="1" applyFont="1" applyFill="1" applyBorder="1" applyAlignment="1">
      <alignment horizontal="center" vertical="center" wrapText="1"/>
    </xf>
    <xf numFmtId="178" fontId="17" fillId="33" borderId="11" xfId="0" applyNumberFormat="1" applyFont="1" applyFill="1" applyBorder="1" applyAlignment="1">
      <alignment horizontal="center" vertical="center" wrapText="1"/>
    </xf>
    <xf numFmtId="0" fontId="66" fillId="0" borderId="17" xfId="0" applyNumberFormat="1" applyFont="1" applyFill="1" applyBorder="1" applyAlignment="1">
      <alignment horizontal="center"/>
    </xf>
    <xf numFmtId="0" fontId="66" fillId="0" borderId="25" xfId="0" applyNumberFormat="1" applyFont="1" applyFill="1" applyBorder="1" applyAlignment="1">
      <alignment horizontal="center"/>
    </xf>
    <xf numFmtId="0" fontId="66" fillId="0" borderId="19" xfId="0" applyNumberFormat="1" applyFont="1" applyFill="1" applyBorder="1" applyAlignment="1">
      <alignment horizontal="center"/>
    </xf>
    <xf numFmtId="0" fontId="66" fillId="0" borderId="23" xfId="0" applyNumberFormat="1" applyFont="1" applyFill="1" applyBorder="1" applyAlignment="1">
      <alignment horizontal="center"/>
    </xf>
    <xf numFmtId="0" fontId="66" fillId="0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center"/>
    </xf>
    <xf numFmtId="171" fontId="4" fillId="0" borderId="30" xfId="0" applyNumberFormat="1" applyFont="1" applyFill="1" applyBorder="1" applyAlignment="1">
      <alignment horizontal="center"/>
    </xf>
    <xf numFmtId="171" fontId="4" fillId="0" borderId="31" xfId="0" applyNumberFormat="1" applyFont="1" applyFill="1" applyBorder="1" applyAlignment="1">
      <alignment horizontal="center"/>
    </xf>
    <xf numFmtId="171" fontId="4" fillId="0" borderId="32" xfId="0" applyNumberFormat="1" applyFont="1" applyFill="1" applyBorder="1" applyAlignment="1">
      <alignment horizontal="center"/>
    </xf>
    <xf numFmtId="171" fontId="4" fillId="0" borderId="33" xfId="0" applyNumberFormat="1" applyFont="1" applyFill="1" applyBorder="1" applyAlignment="1">
      <alignment horizontal="center"/>
    </xf>
    <xf numFmtId="171" fontId="4" fillId="0" borderId="34" xfId="0" applyNumberFormat="1" applyFont="1" applyFill="1" applyBorder="1" applyAlignment="1">
      <alignment horizontal="center"/>
    </xf>
    <xf numFmtId="171" fontId="18" fillId="0" borderId="35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tabSelected="1" zoomScale="106" zoomScaleNormal="106" zoomScalePageLayoutView="0" workbookViewId="0" topLeftCell="A2">
      <selection activeCell="AJ20" sqref="AJ20"/>
    </sheetView>
  </sheetViews>
  <sheetFormatPr defaultColWidth="11.421875" defaultRowHeight="12.75"/>
  <cols>
    <col min="1" max="1" width="35.421875" style="0" customWidth="1"/>
    <col min="2" max="2" width="0.2890625" style="0" hidden="1" customWidth="1"/>
    <col min="3" max="5" width="9.7109375" style="0" hidden="1" customWidth="1"/>
    <col min="6" max="6" width="3.57421875" style="0" hidden="1" customWidth="1"/>
    <col min="7" max="7" width="9.421875" style="0" hidden="1" customWidth="1"/>
    <col min="8" max="8" width="3.57421875" style="0" hidden="1" customWidth="1"/>
    <col min="9" max="9" width="8.00390625" style="0" hidden="1" customWidth="1"/>
    <col min="10" max="10" width="3.57421875" style="0" hidden="1" customWidth="1"/>
    <col min="11" max="11" width="8.00390625" style="0" hidden="1" customWidth="1"/>
    <col min="12" max="16" width="9.7109375" style="0" hidden="1" customWidth="1"/>
    <col min="17" max="17" width="3.57421875" style="0" hidden="1" customWidth="1"/>
    <col min="18" max="18" width="9.421875" style="0" hidden="1" customWidth="1"/>
    <col min="19" max="19" width="3.57421875" style="0" hidden="1" customWidth="1"/>
    <col min="20" max="20" width="9.00390625" style="0" hidden="1" customWidth="1"/>
    <col min="21" max="21" width="3.57421875" style="0" hidden="1" customWidth="1"/>
    <col min="22" max="22" width="7.7109375" style="0" hidden="1" customWidth="1"/>
    <col min="23" max="24" width="9.7109375" style="0" hidden="1" customWidth="1"/>
    <col min="25" max="29" width="11.7109375" style="0" customWidth="1"/>
    <col min="30" max="30" width="8.7109375" style="0" hidden="1" customWidth="1"/>
    <col min="31" max="31" width="11.57421875" style="0" customWidth="1"/>
    <col min="32" max="32" width="11.8515625" style="6" customWidth="1"/>
    <col min="33" max="33" width="7.421875" style="0" customWidth="1"/>
  </cols>
  <sheetData>
    <row r="1" spans="1:33" ht="69" customHeight="1" thickBot="1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5"/>
    </row>
    <row r="2" spans="1:32" ht="51" customHeight="1" thickBot="1" thickTop="1">
      <c r="A2" s="105" t="s">
        <v>30</v>
      </c>
      <c r="B2" s="107"/>
      <c r="C2" s="109" t="s">
        <v>15</v>
      </c>
      <c r="D2" s="109" t="s">
        <v>14</v>
      </c>
      <c r="E2" s="109" t="s">
        <v>17</v>
      </c>
      <c r="F2" s="111" t="s">
        <v>19</v>
      </c>
      <c r="G2" s="111"/>
      <c r="H2" s="112" t="s">
        <v>23</v>
      </c>
      <c r="I2" s="112"/>
      <c r="J2" s="111" t="s">
        <v>20</v>
      </c>
      <c r="K2" s="111"/>
      <c r="L2" s="109" t="s">
        <v>18</v>
      </c>
      <c r="M2" s="109" t="s">
        <v>16</v>
      </c>
      <c r="N2" s="109" t="s">
        <v>37</v>
      </c>
      <c r="O2" s="109" t="s">
        <v>16</v>
      </c>
      <c r="P2" s="109" t="s">
        <v>34</v>
      </c>
      <c r="Q2" s="111" t="s">
        <v>19</v>
      </c>
      <c r="R2" s="111"/>
      <c r="S2" s="112" t="s">
        <v>23</v>
      </c>
      <c r="T2" s="112"/>
      <c r="U2" s="111" t="s">
        <v>20</v>
      </c>
      <c r="V2" s="111"/>
      <c r="W2" s="109" t="s">
        <v>35</v>
      </c>
      <c r="X2" s="109" t="s">
        <v>36</v>
      </c>
      <c r="Y2" s="113" t="s">
        <v>33</v>
      </c>
      <c r="Z2" s="117" t="s">
        <v>24</v>
      </c>
      <c r="AA2" s="113" t="s">
        <v>50</v>
      </c>
      <c r="AB2" s="113" t="s">
        <v>51</v>
      </c>
      <c r="AC2" s="113" t="s">
        <v>63</v>
      </c>
      <c r="AD2" s="113" t="s">
        <v>32</v>
      </c>
      <c r="AE2" s="113" t="s">
        <v>47</v>
      </c>
      <c r="AF2" s="115" t="s">
        <v>31</v>
      </c>
    </row>
    <row r="3" spans="1:33" ht="50.25" customHeight="1" thickBot="1">
      <c r="A3" s="106"/>
      <c r="B3" s="108"/>
      <c r="C3" s="110"/>
      <c r="D3" s="110"/>
      <c r="E3" s="110"/>
      <c r="F3" s="15" t="s">
        <v>21</v>
      </c>
      <c r="G3" s="16" t="s">
        <v>22</v>
      </c>
      <c r="H3" s="15" t="s">
        <v>21</v>
      </c>
      <c r="I3" s="16" t="s">
        <v>22</v>
      </c>
      <c r="J3" s="15" t="s">
        <v>21</v>
      </c>
      <c r="K3" s="16" t="s">
        <v>22</v>
      </c>
      <c r="L3" s="110"/>
      <c r="M3" s="110"/>
      <c r="N3" s="110"/>
      <c r="O3" s="110"/>
      <c r="P3" s="110"/>
      <c r="Q3" s="15" t="s">
        <v>21</v>
      </c>
      <c r="R3" s="16" t="s">
        <v>22</v>
      </c>
      <c r="S3" s="15" t="s">
        <v>21</v>
      </c>
      <c r="T3" s="16" t="s">
        <v>22</v>
      </c>
      <c r="U3" s="15" t="s">
        <v>21</v>
      </c>
      <c r="V3" s="16" t="s">
        <v>22</v>
      </c>
      <c r="W3" s="110"/>
      <c r="X3" s="110"/>
      <c r="Y3" s="114"/>
      <c r="Z3" s="118"/>
      <c r="AA3" s="114"/>
      <c r="AB3" s="114"/>
      <c r="AC3" s="114"/>
      <c r="AD3" s="114"/>
      <c r="AE3" s="114"/>
      <c r="AF3" s="116"/>
      <c r="AG3" s="12"/>
    </row>
    <row r="4" spans="1:33" s="1" customFormat="1" ht="6.75" customHeight="1" hidden="1">
      <c r="A4" s="17"/>
      <c r="B4" s="18"/>
      <c r="C4" s="19"/>
      <c r="D4" s="19"/>
      <c r="E4" s="19"/>
      <c r="F4" s="20"/>
      <c r="G4" s="21"/>
      <c r="H4" s="20"/>
      <c r="I4" s="21"/>
      <c r="J4" s="20"/>
      <c r="K4" s="21"/>
      <c r="L4" s="19"/>
      <c r="M4" s="19"/>
      <c r="N4" s="19"/>
      <c r="O4" s="19"/>
      <c r="P4" s="19"/>
      <c r="Q4" s="20"/>
      <c r="R4" s="21"/>
      <c r="S4" s="20"/>
      <c r="T4" s="21"/>
      <c r="U4" s="20"/>
      <c r="V4" s="21"/>
      <c r="W4" s="19"/>
      <c r="X4" s="19"/>
      <c r="Y4" s="22"/>
      <c r="Z4" s="22"/>
      <c r="AA4" s="22"/>
      <c r="AB4" s="23"/>
      <c r="AC4" s="24">
        <v>20000</v>
      </c>
      <c r="AD4" s="24"/>
      <c r="AE4" s="24"/>
      <c r="AF4" s="25"/>
      <c r="AG4" s="11"/>
    </row>
    <row r="5" spans="1:33" ht="15" customHeight="1">
      <c r="A5" s="37" t="s">
        <v>49</v>
      </c>
      <c r="B5" s="38" t="s">
        <v>25</v>
      </c>
      <c r="C5" s="39">
        <v>922</v>
      </c>
      <c r="D5" s="101">
        <v>1338.3</v>
      </c>
      <c r="E5" s="101">
        <f aca="true" t="shared" si="0" ref="E5:E38">C5+D5</f>
        <v>2260.3</v>
      </c>
      <c r="F5" s="43">
        <v>0</v>
      </c>
      <c r="G5" s="44">
        <v>0</v>
      </c>
      <c r="H5" s="41">
        <v>1</v>
      </c>
      <c r="I5" s="42">
        <v>150</v>
      </c>
      <c r="J5" s="43">
        <v>0</v>
      </c>
      <c r="K5" s="44">
        <v>0</v>
      </c>
      <c r="L5" s="40">
        <f aca="true" t="shared" si="1" ref="L5:L38">G5+I5+K5</f>
        <v>150</v>
      </c>
      <c r="M5" s="102">
        <f aca="true" t="shared" si="2" ref="M5:M38">E5-L5</f>
        <v>2110.3</v>
      </c>
      <c r="N5" s="39">
        <v>0</v>
      </c>
      <c r="O5" s="102">
        <v>2110.3</v>
      </c>
      <c r="P5" s="101">
        <f aca="true" t="shared" si="3" ref="P5:P38">N5+O5</f>
        <v>2110.3</v>
      </c>
      <c r="Q5" s="41">
        <v>5</v>
      </c>
      <c r="R5" s="103">
        <v>771.9</v>
      </c>
      <c r="S5" s="41">
        <v>1</v>
      </c>
      <c r="T5" s="42">
        <v>80</v>
      </c>
      <c r="U5" s="43">
        <v>0</v>
      </c>
      <c r="V5" s="44">
        <v>0</v>
      </c>
      <c r="W5" s="40">
        <f aca="true" t="shared" si="4" ref="W5:W38">R5+T5+V5</f>
        <v>851.9</v>
      </c>
      <c r="X5" s="45">
        <f aca="true" t="shared" si="5" ref="X5:X38">P5-W5</f>
        <v>1258.4</v>
      </c>
      <c r="Y5" s="119">
        <v>647</v>
      </c>
      <c r="Z5" s="119">
        <v>188</v>
      </c>
      <c r="AA5" s="46">
        <f>Z5/Y5</f>
        <v>0.29057187017001546</v>
      </c>
      <c r="AB5" s="46">
        <f>Z5/$Z$39</f>
        <v>0.03556564510026485</v>
      </c>
      <c r="AC5" s="47">
        <f aca="true" t="shared" si="6" ref="AC5:AC38">ROUND(($AC$4/$Z$39)*Z5,2)</f>
        <v>711.31</v>
      </c>
      <c r="AD5" s="47">
        <f aca="true" t="shared" si="7" ref="AD5:AD38">L5+W5</f>
        <v>1001.9</v>
      </c>
      <c r="AE5" s="47">
        <v>1258.4</v>
      </c>
      <c r="AF5" s="125">
        <f>IF(X5&gt;(AC5*2),"0€",AC5)</f>
        <v>711.31</v>
      </c>
      <c r="AG5" s="13"/>
    </row>
    <row r="6" spans="1:33" ht="15" customHeight="1">
      <c r="A6" s="89" t="s">
        <v>3</v>
      </c>
      <c r="B6" s="90" t="s">
        <v>26</v>
      </c>
      <c r="C6" s="91">
        <v>1081</v>
      </c>
      <c r="D6" s="92">
        <v>390.19</v>
      </c>
      <c r="E6" s="92">
        <f t="shared" si="0"/>
        <v>1471.19</v>
      </c>
      <c r="F6" s="93">
        <v>8</v>
      </c>
      <c r="G6" s="94">
        <v>1070</v>
      </c>
      <c r="H6" s="95">
        <v>0</v>
      </c>
      <c r="I6" s="96">
        <v>0</v>
      </c>
      <c r="J6" s="95">
        <v>0</v>
      </c>
      <c r="K6" s="96">
        <v>0</v>
      </c>
      <c r="L6" s="92">
        <f t="shared" si="1"/>
        <v>1070</v>
      </c>
      <c r="M6" s="97">
        <f t="shared" si="2"/>
        <v>401.19000000000005</v>
      </c>
      <c r="N6" s="91">
        <v>1011</v>
      </c>
      <c r="O6" s="97">
        <v>401.19</v>
      </c>
      <c r="P6" s="92">
        <f t="shared" si="3"/>
        <v>1412.19</v>
      </c>
      <c r="Q6" s="93">
        <v>7</v>
      </c>
      <c r="R6" s="94">
        <v>1411</v>
      </c>
      <c r="S6" s="95">
        <v>0</v>
      </c>
      <c r="T6" s="96">
        <v>0</v>
      </c>
      <c r="U6" s="95">
        <v>0</v>
      </c>
      <c r="V6" s="96">
        <v>0</v>
      </c>
      <c r="W6" s="92">
        <f t="shared" si="4"/>
        <v>1411</v>
      </c>
      <c r="X6" s="98">
        <f t="shared" si="5"/>
        <v>1.1900000000000546</v>
      </c>
      <c r="Y6" s="120">
        <v>677</v>
      </c>
      <c r="Z6" s="120">
        <v>212</v>
      </c>
      <c r="AA6" s="99">
        <f aca="true" t="shared" si="8" ref="AA6:AA38">Z6/Y6</f>
        <v>0.31314623338257014</v>
      </c>
      <c r="AB6" s="99">
        <f aca="true" t="shared" si="9" ref="AB6:AB38">Z6/$Z$39</f>
        <v>0.0401059402194476</v>
      </c>
      <c r="AC6" s="100">
        <f t="shared" si="6"/>
        <v>802.12</v>
      </c>
      <c r="AD6" s="100">
        <f t="shared" si="7"/>
        <v>2481</v>
      </c>
      <c r="AE6" s="100">
        <v>1.19</v>
      </c>
      <c r="AF6" s="126">
        <f>IF(X6&gt;(AC6*2),"0€",AC6)</f>
        <v>802.12</v>
      </c>
      <c r="AG6" s="13"/>
    </row>
    <row r="7" spans="1:33" ht="15" customHeight="1">
      <c r="A7" s="48" t="s">
        <v>11</v>
      </c>
      <c r="B7" s="49" t="s">
        <v>27</v>
      </c>
      <c r="C7" s="50">
        <v>1102</v>
      </c>
      <c r="D7" s="51">
        <v>893.24</v>
      </c>
      <c r="E7" s="51">
        <f t="shared" si="0"/>
        <v>1995.24</v>
      </c>
      <c r="F7" s="52">
        <v>12</v>
      </c>
      <c r="G7" s="53">
        <v>1321.4</v>
      </c>
      <c r="H7" s="54">
        <v>0</v>
      </c>
      <c r="I7" s="55">
        <v>0</v>
      </c>
      <c r="J7" s="54">
        <v>0</v>
      </c>
      <c r="K7" s="55">
        <v>0</v>
      </c>
      <c r="L7" s="51">
        <f t="shared" si="1"/>
        <v>1321.4</v>
      </c>
      <c r="M7" s="56">
        <f t="shared" si="2"/>
        <v>673.8399999999999</v>
      </c>
      <c r="N7" s="50">
        <v>959</v>
      </c>
      <c r="O7" s="56">
        <v>673.84</v>
      </c>
      <c r="P7" s="51">
        <f t="shared" si="3"/>
        <v>1632.8400000000001</v>
      </c>
      <c r="Q7" s="54">
        <v>0</v>
      </c>
      <c r="R7" s="53">
        <v>0</v>
      </c>
      <c r="S7" s="54">
        <v>0</v>
      </c>
      <c r="T7" s="55">
        <v>0</v>
      </c>
      <c r="U7" s="54">
        <v>0</v>
      </c>
      <c r="V7" s="55">
        <v>0</v>
      </c>
      <c r="W7" s="50">
        <f t="shared" si="4"/>
        <v>0</v>
      </c>
      <c r="X7" s="57">
        <f t="shared" si="5"/>
        <v>1632.8400000000001</v>
      </c>
      <c r="Y7" s="121">
        <v>349</v>
      </c>
      <c r="Z7" s="121">
        <v>189</v>
      </c>
      <c r="AA7" s="58">
        <f t="shared" si="8"/>
        <v>0.5415472779369628</v>
      </c>
      <c r="AB7" s="58">
        <f t="shared" si="9"/>
        <v>0.03575482406356413</v>
      </c>
      <c r="AC7" s="59">
        <f t="shared" si="6"/>
        <v>715.1</v>
      </c>
      <c r="AD7" s="59">
        <f t="shared" si="7"/>
        <v>1321.4</v>
      </c>
      <c r="AE7" s="59">
        <v>1632.84</v>
      </c>
      <c r="AF7" s="127"/>
      <c r="AG7" s="13"/>
    </row>
    <row r="8" spans="1:33" ht="15" customHeight="1">
      <c r="A8" s="48" t="s">
        <v>4</v>
      </c>
      <c r="B8" s="49" t="s">
        <v>27</v>
      </c>
      <c r="C8" s="50">
        <v>413</v>
      </c>
      <c r="D8" s="51">
        <v>678.09</v>
      </c>
      <c r="E8" s="51">
        <f t="shared" si="0"/>
        <v>1091.0900000000001</v>
      </c>
      <c r="F8" s="52">
        <v>4</v>
      </c>
      <c r="G8" s="53">
        <v>836</v>
      </c>
      <c r="H8" s="54">
        <v>0</v>
      </c>
      <c r="I8" s="55">
        <v>0</v>
      </c>
      <c r="J8" s="54">
        <v>0</v>
      </c>
      <c r="K8" s="55">
        <v>0</v>
      </c>
      <c r="L8" s="51">
        <f t="shared" si="1"/>
        <v>836</v>
      </c>
      <c r="M8" s="56">
        <f t="shared" si="2"/>
        <v>255.09000000000015</v>
      </c>
      <c r="N8" s="50">
        <v>384</v>
      </c>
      <c r="O8" s="56">
        <v>255.09</v>
      </c>
      <c r="P8" s="51">
        <f t="shared" si="3"/>
        <v>639.09</v>
      </c>
      <c r="Q8" s="52">
        <v>5</v>
      </c>
      <c r="R8" s="53">
        <v>255</v>
      </c>
      <c r="S8" s="54">
        <v>0</v>
      </c>
      <c r="T8" s="55">
        <v>0</v>
      </c>
      <c r="U8" s="54">
        <v>0</v>
      </c>
      <c r="V8" s="55">
        <v>0</v>
      </c>
      <c r="W8" s="51">
        <f t="shared" si="4"/>
        <v>255</v>
      </c>
      <c r="X8" s="57">
        <f t="shared" si="5"/>
        <v>384.09000000000003</v>
      </c>
      <c r="Y8" s="121">
        <v>206</v>
      </c>
      <c r="Z8" s="121">
        <v>84</v>
      </c>
      <c r="AA8" s="58">
        <f t="shared" si="8"/>
        <v>0.4077669902912621</v>
      </c>
      <c r="AB8" s="58">
        <f t="shared" si="9"/>
        <v>0.015891032917139614</v>
      </c>
      <c r="AC8" s="59">
        <f t="shared" si="6"/>
        <v>317.82</v>
      </c>
      <c r="AD8" s="59">
        <f t="shared" si="7"/>
        <v>1091</v>
      </c>
      <c r="AE8" s="59">
        <v>384.09</v>
      </c>
      <c r="AF8" s="127">
        <f>IF(X8&gt;(AC8*2),"0€",AC8)</f>
        <v>317.82</v>
      </c>
      <c r="AG8" s="13"/>
    </row>
    <row r="9" spans="1:33" ht="15" customHeight="1">
      <c r="A9" s="48" t="s">
        <v>5</v>
      </c>
      <c r="B9" s="49" t="s">
        <v>28</v>
      </c>
      <c r="C9" s="50">
        <v>424</v>
      </c>
      <c r="D9" s="50">
        <v>0</v>
      </c>
      <c r="E9" s="51">
        <f t="shared" si="0"/>
        <v>424</v>
      </c>
      <c r="F9" s="52">
        <v>4</v>
      </c>
      <c r="G9" s="53">
        <v>424</v>
      </c>
      <c r="H9" s="54">
        <v>0</v>
      </c>
      <c r="I9" s="55">
        <v>0</v>
      </c>
      <c r="J9" s="54">
        <v>0</v>
      </c>
      <c r="K9" s="55">
        <v>0</v>
      </c>
      <c r="L9" s="51">
        <f t="shared" si="1"/>
        <v>424</v>
      </c>
      <c r="M9" s="60">
        <f t="shared" si="2"/>
        <v>0</v>
      </c>
      <c r="N9" s="50">
        <v>514</v>
      </c>
      <c r="O9" s="60">
        <v>0</v>
      </c>
      <c r="P9" s="51">
        <f t="shared" si="3"/>
        <v>514</v>
      </c>
      <c r="Q9" s="54">
        <v>0</v>
      </c>
      <c r="R9" s="61">
        <v>0</v>
      </c>
      <c r="S9" s="54">
        <v>0</v>
      </c>
      <c r="T9" s="55">
        <v>0</v>
      </c>
      <c r="U9" s="54">
        <v>0</v>
      </c>
      <c r="V9" s="55">
        <v>0</v>
      </c>
      <c r="W9" s="50">
        <f t="shared" si="4"/>
        <v>0</v>
      </c>
      <c r="X9" s="62">
        <f t="shared" si="5"/>
        <v>514</v>
      </c>
      <c r="Y9" s="121">
        <v>226</v>
      </c>
      <c r="Z9" s="121">
        <v>69</v>
      </c>
      <c r="AA9" s="58">
        <f t="shared" si="8"/>
        <v>0.3053097345132743</v>
      </c>
      <c r="AB9" s="58">
        <f t="shared" si="9"/>
        <v>0.013053348467650397</v>
      </c>
      <c r="AC9" s="59">
        <f t="shared" si="6"/>
        <v>261.07</v>
      </c>
      <c r="AD9" s="59">
        <f t="shared" si="7"/>
        <v>424</v>
      </c>
      <c r="AE9" s="59">
        <v>514</v>
      </c>
      <c r="AF9" s="127">
        <f>IF(X9&gt;(AC9*2),"0€",AC9)</f>
        <v>261.07</v>
      </c>
      <c r="AG9" s="13"/>
    </row>
    <row r="10" spans="1:33" ht="15" customHeight="1">
      <c r="A10" s="48" t="s">
        <v>38</v>
      </c>
      <c r="B10" s="49" t="s">
        <v>29</v>
      </c>
      <c r="C10" s="50">
        <v>435</v>
      </c>
      <c r="D10" s="51">
        <v>194.92</v>
      </c>
      <c r="E10" s="51">
        <f t="shared" si="0"/>
        <v>629.92</v>
      </c>
      <c r="F10" s="52">
        <v>9</v>
      </c>
      <c r="G10" s="53">
        <v>596</v>
      </c>
      <c r="H10" s="54">
        <v>0</v>
      </c>
      <c r="I10" s="55">
        <v>0</v>
      </c>
      <c r="J10" s="54">
        <v>0</v>
      </c>
      <c r="K10" s="55">
        <v>0</v>
      </c>
      <c r="L10" s="51">
        <f t="shared" si="1"/>
        <v>596</v>
      </c>
      <c r="M10" s="56">
        <f t="shared" si="2"/>
        <v>33.91999999999996</v>
      </c>
      <c r="N10" s="50">
        <v>340</v>
      </c>
      <c r="O10" s="56">
        <v>33.92</v>
      </c>
      <c r="P10" s="51">
        <f t="shared" si="3"/>
        <v>373.92</v>
      </c>
      <c r="Q10" s="54">
        <v>0</v>
      </c>
      <c r="R10" s="53">
        <v>0</v>
      </c>
      <c r="S10" s="54">
        <v>0</v>
      </c>
      <c r="T10" s="55">
        <v>0</v>
      </c>
      <c r="U10" s="54">
        <v>0</v>
      </c>
      <c r="V10" s="55">
        <v>0</v>
      </c>
      <c r="W10" s="50">
        <f t="shared" si="4"/>
        <v>0</v>
      </c>
      <c r="X10" s="57">
        <f t="shared" si="5"/>
        <v>373.92</v>
      </c>
      <c r="Y10" s="121">
        <v>191</v>
      </c>
      <c r="Z10" s="121">
        <v>72</v>
      </c>
      <c r="AA10" s="58">
        <f t="shared" si="8"/>
        <v>0.3769633507853403</v>
      </c>
      <c r="AB10" s="58">
        <f t="shared" si="9"/>
        <v>0.01362088535754824</v>
      </c>
      <c r="AC10" s="59">
        <f t="shared" si="6"/>
        <v>272.42</v>
      </c>
      <c r="AD10" s="59">
        <f t="shared" si="7"/>
        <v>596</v>
      </c>
      <c r="AE10" s="59">
        <v>373.92</v>
      </c>
      <c r="AF10" s="127">
        <f>IF(X10&gt;(AC10*2),"0€",AC10)</f>
        <v>272.42</v>
      </c>
      <c r="AG10" s="13"/>
    </row>
    <row r="11" spans="1:33" ht="15" customHeight="1">
      <c r="A11" s="48" t="s">
        <v>6</v>
      </c>
      <c r="B11" s="49" t="s">
        <v>27</v>
      </c>
      <c r="C11" s="50">
        <v>249</v>
      </c>
      <c r="D11" s="51">
        <v>468.83</v>
      </c>
      <c r="E11" s="51">
        <f t="shared" si="0"/>
        <v>717.8299999999999</v>
      </c>
      <c r="F11" s="54">
        <v>0</v>
      </c>
      <c r="G11" s="55">
        <v>0</v>
      </c>
      <c r="H11" s="54">
        <v>0</v>
      </c>
      <c r="I11" s="55">
        <v>0</v>
      </c>
      <c r="J11" s="54">
        <v>0</v>
      </c>
      <c r="K11" s="55">
        <v>0</v>
      </c>
      <c r="L11" s="50">
        <f t="shared" si="1"/>
        <v>0</v>
      </c>
      <c r="M11" s="56">
        <f t="shared" si="2"/>
        <v>717.8299999999999</v>
      </c>
      <c r="N11" s="50">
        <v>0</v>
      </c>
      <c r="O11" s="56">
        <v>717.83</v>
      </c>
      <c r="P11" s="51">
        <f t="shared" si="3"/>
        <v>717.83</v>
      </c>
      <c r="Q11" s="54">
        <v>0</v>
      </c>
      <c r="R11" s="55">
        <v>0</v>
      </c>
      <c r="S11" s="54">
        <v>0</v>
      </c>
      <c r="T11" s="55">
        <v>0</v>
      </c>
      <c r="U11" s="54">
        <v>0</v>
      </c>
      <c r="V11" s="55">
        <v>0</v>
      </c>
      <c r="W11" s="50">
        <f t="shared" si="4"/>
        <v>0</v>
      </c>
      <c r="X11" s="57">
        <f t="shared" si="5"/>
        <v>717.83</v>
      </c>
      <c r="Y11" s="121">
        <v>154</v>
      </c>
      <c r="Z11" s="121">
        <v>54</v>
      </c>
      <c r="AA11" s="58">
        <f t="shared" si="8"/>
        <v>0.35064935064935066</v>
      </c>
      <c r="AB11" s="58">
        <f t="shared" si="9"/>
        <v>0.01021566401816118</v>
      </c>
      <c r="AC11" s="59">
        <f t="shared" si="6"/>
        <v>204.31</v>
      </c>
      <c r="AD11" s="59">
        <f t="shared" si="7"/>
        <v>0</v>
      </c>
      <c r="AE11" s="59">
        <v>717.83</v>
      </c>
      <c r="AF11" s="127"/>
      <c r="AG11" s="13"/>
    </row>
    <row r="12" spans="1:33" ht="15" customHeight="1">
      <c r="A12" s="48" t="s">
        <v>12</v>
      </c>
      <c r="B12" s="49" t="s">
        <v>26</v>
      </c>
      <c r="C12" s="50">
        <v>853</v>
      </c>
      <c r="D12" s="51">
        <v>2018</v>
      </c>
      <c r="E12" s="51">
        <f t="shared" si="0"/>
        <v>2871</v>
      </c>
      <c r="F12" s="52">
        <v>2</v>
      </c>
      <c r="G12" s="53">
        <v>197.98</v>
      </c>
      <c r="H12" s="54">
        <v>0</v>
      </c>
      <c r="I12" s="55">
        <v>0</v>
      </c>
      <c r="J12" s="54">
        <v>0</v>
      </c>
      <c r="K12" s="55">
        <v>0</v>
      </c>
      <c r="L12" s="51">
        <f t="shared" si="1"/>
        <v>197.98</v>
      </c>
      <c r="M12" s="56">
        <f t="shared" si="2"/>
        <v>2673.02</v>
      </c>
      <c r="N12" s="50">
        <v>0</v>
      </c>
      <c r="O12" s="56">
        <v>2673.02</v>
      </c>
      <c r="P12" s="51">
        <f t="shared" si="3"/>
        <v>2673.02</v>
      </c>
      <c r="Q12" s="52">
        <v>5</v>
      </c>
      <c r="R12" s="53">
        <v>855</v>
      </c>
      <c r="S12" s="52">
        <v>1</v>
      </c>
      <c r="T12" s="55">
        <v>150</v>
      </c>
      <c r="U12" s="54">
        <v>0</v>
      </c>
      <c r="V12" s="55">
        <v>0</v>
      </c>
      <c r="W12" s="51">
        <f t="shared" si="4"/>
        <v>1005</v>
      </c>
      <c r="X12" s="57">
        <f t="shared" si="5"/>
        <v>1668.02</v>
      </c>
      <c r="Y12" s="121">
        <v>658</v>
      </c>
      <c r="Z12" s="121">
        <v>175</v>
      </c>
      <c r="AA12" s="58">
        <f t="shared" si="8"/>
        <v>0.26595744680851063</v>
      </c>
      <c r="AB12" s="58">
        <f t="shared" si="9"/>
        <v>0.03310631857737419</v>
      </c>
      <c r="AC12" s="59">
        <f t="shared" si="6"/>
        <v>662.13</v>
      </c>
      <c r="AD12" s="59">
        <f t="shared" si="7"/>
        <v>1202.98</v>
      </c>
      <c r="AE12" s="59">
        <v>1668.02</v>
      </c>
      <c r="AF12" s="127"/>
      <c r="AG12" s="13"/>
    </row>
    <row r="13" spans="1:33" ht="15" customHeight="1">
      <c r="A13" s="48" t="s">
        <v>0</v>
      </c>
      <c r="B13" s="49" t="s">
        <v>29</v>
      </c>
      <c r="C13" s="50">
        <v>276</v>
      </c>
      <c r="D13" s="51">
        <v>264</v>
      </c>
      <c r="E13" s="51">
        <f t="shared" si="0"/>
        <v>540</v>
      </c>
      <c r="F13" s="52">
        <v>6</v>
      </c>
      <c r="G13" s="53">
        <v>540</v>
      </c>
      <c r="H13" s="54">
        <v>0</v>
      </c>
      <c r="I13" s="55">
        <v>0</v>
      </c>
      <c r="J13" s="54">
        <v>0</v>
      </c>
      <c r="K13" s="55">
        <v>0</v>
      </c>
      <c r="L13" s="51">
        <f t="shared" si="1"/>
        <v>540</v>
      </c>
      <c r="M13" s="60">
        <f t="shared" si="2"/>
        <v>0</v>
      </c>
      <c r="N13" s="50">
        <v>327</v>
      </c>
      <c r="O13" s="60">
        <v>0</v>
      </c>
      <c r="P13" s="51">
        <f t="shared" si="3"/>
        <v>327</v>
      </c>
      <c r="Q13" s="54">
        <v>0</v>
      </c>
      <c r="R13" s="61">
        <v>0</v>
      </c>
      <c r="S13" s="54">
        <v>0</v>
      </c>
      <c r="T13" s="55">
        <v>0</v>
      </c>
      <c r="U13" s="54">
        <v>0</v>
      </c>
      <c r="V13" s="55">
        <v>0</v>
      </c>
      <c r="W13" s="50">
        <f t="shared" si="4"/>
        <v>0</v>
      </c>
      <c r="X13" s="62">
        <f t="shared" si="5"/>
        <v>327</v>
      </c>
      <c r="Y13" s="121">
        <v>132</v>
      </c>
      <c r="Z13" s="121">
        <v>49</v>
      </c>
      <c r="AA13" s="58">
        <f t="shared" si="8"/>
        <v>0.3712121212121212</v>
      </c>
      <c r="AB13" s="58">
        <f t="shared" si="9"/>
        <v>0.009269769201664774</v>
      </c>
      <c r="AC13" s="59">
        <f t="shared" si="6"/>
        <v>185.4</v>
      </c>
      <c r="AD13" s="59">
        <f t="shared" si="7"/>
        <v>540</v>
      </c>
      <c r="AE13" s="59">
        <v>327</v>
      </c>
      <c r="AF13" s="127">
        <f>IF(X13&gt;(AC13*2),"0€",AC13)</f>
        <v>185.4</v>
      </c>
      <c r="AG13" s="13"/>
    </row>
    <row r="14" spans="1:33" ht="15" customHeight="1">
      <c r="A14" s="48" t="s">
        <v>1</v>
      </c>
      <c r="B14" s="49" t="s">
        <v>25</v>
      </c>
      <c r="C14" s="50">
        <v>768</v>
      </c>
      <c r="D14" s="51">
        <v>2378.43</v>
      </c>
      <c r="E14" s="51">
        <f t="shared" si="0"/>
        <v>3146.43</v>
      </c>
      <c r="F14" s="52">
        <v>7</v>
      </c>
      <c r="G14" s="53">
        <v>335</v>
      </c>
      <c r="H14" s="52">
        <v>6</v>
      </c>
      <c r="I14" s="53">
        <v>650</v>
      </c>
      <c r="J14" s="54">
        <v>0</v>
      </c>
      <c r="K14" s="55">
        <v>0</v>
      </c>
      <c r="L14" s="51">
        <f t="shared" si="1"/>
        <v>985</v>
      </c>
      <c r="M14" s="56">
        <f t="shared" si="2"/>
        <v>2161.43</v>
      </c>
      <c r="N14" s="50">
        <v>0</v>
      </c>
      <c r="O14" s="56">
        <v>2161.43</v>
      </c>
      <c r="P14" s="51">
        <f t="shared" si="3"/>
        <v>2161.43</v>
      </c>
      <c r="Q14" s="52">
        <v>5</v>
      </c>
      <c r="R14" s="53">
        <v>438</v>
      </c>
      <c r="S14" s="54">
        <v>0</v>
      </c>
      <c r="T14" s="61">
        <v>0</v>
      </c>
      <c r="U14" s="54">
        <v>0</v>
      </c>
      <c r="V14" s="55">
        <v>0</v>
      </c>
      <c r="W14" s="51">
        <f t="shared" si="4"/>
        <v>438</v>
      </c>
      <c r="X14" s="57">
        <f t="shared" si="5"/>
        <v>1723.4299999999998</v>
      </c>
      <c r="Y14" s="121">
        <v>619</v>
      </c>
      <c r="Z14" s="121">
        <v>141</v>
      </c>
      <c r="AA14" s="58">
        <f t="shared" si="8"/>
        <v>0.22778675282714056</v>
      </c>
      <c r="AB14" s="58">
        <f t="shared" si="9"/>
        <v>0.026674233825198637</v>
      </c>
      <c r="AC14" s="59">
        <f t="shared" si="6"/>
        <v>533.48</v>
      </c>
      <c r="AD14" s="59">
        <f t="shared" si="7"/>
        <v>1423</v>
      </c>
      <c r="AE14" s="59">
        <v>1723.43</v>
      </c>
      <c r="AF14" s="127"/>
      <c r="AG14" s="13"/>
    </row>
    <row r="15" spans="1:33" ht="15" customHeight="1">
      <c r="A15" s="48" t="s">
        <v>10</v>
      </c>
      <c r="B15" s="49" t="s">
        <v>27</v>
      </c>
      <c r="C15" s="50">
        <v>456</v>
      </c>
      <c r="D15" s="51">
        <v>1361.93</v>
      </c>
      <c r="E15" s="51">
        <f t="shared" si="0"/>
        <v>1817.93</v>
      </c>
      <c r="F15" s="52">
        <v>1</v>
      </c>
      <c r="G15" s="53">
        <v>117.33</v>
      </c>
      <c r="H15" s="54">
        <v>0</v>
      </c>
      <c r="I15" s="55">
        <v>0</v>
      </c>
      <c r="J15" s="54">
        <v>0</v>
      </c>
      <c r="K15" s="55">
        <v>0</v>
      </c>
      <c r="L15" s="51">
        <f t="shared" si="1"/>
        <v>117.33</v>
      </c>
      <c r="M15" s="56">
        <f t="shared" si="2"/>
        <v>1700.6000000000001</v>
      </c>
      <c r="N15" s="50">
        <v>0</v>
      </c>
      <c r="O15" s="56">
        <v>1700.6</v>
      </c>
      <c r="P15" s="51">
        <f t="shared" si="3"/>
        <v>1700.6</v>
      </c>
      <c r="Q15" s="52">
        <v>1</v>
      </c>
      <c r="R15" s="53">
        <v>150</v>
      </c>
      <c r="S15" s="54">
        <v>0</v>
      </c>
      <c r="T15" s="55">
        <v>0</v>
      </c>
      <c r="U15" s="54">
        <v>0</v>
      </c>
      <c r="V15" s="55">
        <v>0</v>
      </c>
      <c r="W15" s="51">
        <f t="shared" si="4"/>
        <v>150</v>
      </c>
      <c r="X15" s="57">
        <f t="shared" si="5"/>
        <v>1550.6</v>
      </c>
      <c r="Y15" s="121">
        <v>204</v>
      </c>
      <c r="Z15" s="121">
        <v>59</v>
      </c>
      <c r="AA15" s="58">
        <f t="shared" si="8"/>
        <v>0.28921568627450983</v>
      </c>
      <c r="AB15" s="58">
        <f t="shared" si="9"/>
        <v>0.011161558834657586</v>
      </c>
      <c r="AC15" s="59">
        <f t="shared" si="6"/>
        <v>223.23</v>
      </c>
      <c r="AD15" s="59">
        <f t="shared" si="7"/>
        <v>267.33</v>
      </c>
      <c r="AE15" s="59">
        <v>1550.6</v>
      </c>
      <c r="AF15" s="127"/>
      <c r="AG15" s="13"/>
    </row>
    <row r="16" spans="1:33" ht="15" customHeight="1">
      <c r="A16" s="48" t="s">
        <v>52</v>
      </c>
      <c r="B16" s="49" t="s">
        <v>25</v>
      </c>
      <c r="C16" s="50">
        <v>1140</v>
      </c>
      <c r="D16" s="51">
        <v>2117.44</v>
      </c>
      <c r="E16" s="51">
        <f t="shared" si="0"/>
        <v>3257.44</v>
      </c>
      <c r="F16" s="52">
        <v>2</v>
      </c>
      <c r="G16" s="53">
        <v>110.6</v>
      </c>
      <c r="H16" s="52">
        <v>9</v>
      </c>
      <c r="I16" s="53">
        <v>171.13</v>
      </c>
      <c r="J16" s="54">
        <v>0</v>
      </c>
      <c r="K16" s="55">
        <v>0</v>
      </c>
      <c r="L16" s="51">
        <f t="shared" si="1"/>
        <v>281.73</v>
      </c>
      <c r="M16" s="56">
        <f t="shared" si="2"/>
        <v>2975.71</v>
      </c>
      <c r="N16" s="50">
        <v>0</v>
      </c>
      <c r="O16" s="56">
        <v>2975.71</v>
      </c>
      <c r="P16" s="51">
        <f t="shared" si="3"/>
        <v>2975.71</v>
      </c>
      <c r="Q16" s="52">
        <v>1</v>
      </c>
      <c r="R16" s="53">
        <v>36.5</v>
      </c>
      <c r="S16" s="52">
        <v>9</v>
      </c>
      <c r="T16" s="53">
        <v>84.2</v>
      </c>
      <c r="U16" s="54">
        <v>0</v>
      </c>
      <c r="V16" s="55">
        <v>0</v>
      </c>
      <c r="W16" s="51">
        <f t="shared" si="4"/>
        <v>120.7</v>
      </c>
      <c r="X16" s="57">
        <f t="shared" si="5"/>
        <v>2855.01</v>
      </c>
      <c r="Y16" s="121">
        <v>469</v>
      </c>
      <c r="Z16" s="121">
        <v>219</v>
      </c>
      <c r="AA16" s="58">
        <f t="shared" si="8"/>
        <v>0.4669509594882729</v>
      </c>
      <c r="AB16" s="58">
        <f t="shared" si="9"/>
        <v>0.041430192962542564</v>
      </c>
      <c r="AC16" s="59">
        <f t="shared" si="6"/>
        <v>828.6</v>
      </c>
      <c r="AD16" s="59">
        <f t="shared" si="7"/>
        <v>402.43</v>
      </c>
      <c r="AE16" s="59">
        <v>2855.01</v>
      </c>
      <c r="AF16" s="127"/>
      <c r="AG16" s="13"/>
    </row>
    <row r="17" spans="1:33" s="1" customFormat="1" ht="15" customHeight="1">
      <c r="A17" s="48" t="s">
        <v>53</v>
      </c>
      <c r="B17" s="49" t="s">
        <v>26</v>
      </c>
      <c r="C17" s="50">
        <v>1060</v>
      </c>
      <c r="D17" s="51">
        <v>1511.23</v>
      </c>
      <c r="E17" s="51">
        <f t="shared" si="0"/>
        <v>2571.23</v>
      </c>
      <c r="F17" s="52">
        <v>13</v>
      </c>
      <c r="G17" s="53">
        <v>2398</v>
      </c>
      <c r="H17" s="52">
        <v>2</v>
      </c>
      <c r="I17" s="53">
        <v>100</v>
      </c>
      <c r="J17" s="54">
        <v>0</v>
      </c>
      <c r="K17" s="55">
        <v>0</v>
      </c>
      <c r="L17" s="51">
        <f t="shared" si="1"/>
        <v>2498</v>
      </c>
      <c r="M17" s="56">
        <f t="shared" si="2"/>
        <v>73.23000000000002</v>
      </c>
      <c r="N17" s="50">
        <v>1460</v>
      </c>
      <c r="O17" s="56">
        <v>73.23</v>
      </c>
      <c r="P17" s="51">
        <f t="shared" si="3"/>
        <v>1533.23</v>
      </c>
      <c r="Q17" s="52">
        <v>7</v>
      </c>
      <c r="R17" s="53">
        <v>1505</v>
      </c>
      <c r="S17" s="54">
        <v>0</v>
      </c>
      <c r="T17" s="61">
        <v>0</v>
      </c>
      <c r="U17" s="54">
        <v>0</v>
      </c>
      <c r="V17" s="55">
        <v>0</v>
      </c>
      <c r="W17" s="51">
        <f t="shared" si="4"/>
        <v>1505</v>
      </c>
      <c r="X17" s="57">
        <f t="shared" si="5"/>
        <v>28.230000000000018</v>
      </c>
      <c r="Y17" s="121">
        <v>521</v>
      </c>
      <c r="Z17" s="121">
        <v>192</v>
      </c>
      <c r="AA17" s="58">
        <f t="shared" si="8"/>
        <v>0.3685220729366603</v>
      </c>
      <c r="AB17" s="58">
        <f t="shared" si="9"/>
        <v>0.036322360953461974</v>
      </c>
      <c r="AC17" s="59">
        <f t="shared" si="6"/>
        <v>726.45</v>
      </c>
      <c r="AD17" s="59">
        <f t="shared" si="7"/>
        <v>4003</v>
      </c>
      <c r="AE17" s="59">
        <v>28.23</v>
      </c>
      <c r="AF17" s="127">
        <f>IF(X17&gt;(AC17*2),"0€",AC17)</f>
        <v>726.45</v>
      </c>
      <c r="AG17" s="13"/>
    </row>
    <row r="18" spans="1:33" s="1" customFormat="1" ht="15" customHeight="1">
      <c r="A18" s="48" t="s">
        <v>54</v>
      </c>
      <c r="B18" s="49" t="s">
        <v>25</v>
      </c>
      <c r="C18" s="50">
        <v>1139</v>
      </c>
      <c r="D18" s="51">
        <v>639.41</v>
      </c>
      <c r="E18" s="51">
        <f t="shared" si="0"/>
        <v>1778.4099999999999</v>
      </c>
      <c r="F18" s="52">
        <v>6</v>
      </c>
      <c r="G18" s="53">
        <v>639.46</v>
      </c>
      <c r="H18" s="52">
        <v>10</v>
      </c>
      <c r="I18" s="53">
        <v>340.28</v>
      </c>
      <c r="J18" s="52">
        <v>3</v>
      </c>
      <c r="K18" s="53">
        <v>60</v>
      </c>
      <c r="L18" s="51">
        <f t="shared" si="1"/>
        <v>1039.74</v>
      </c>
      <c r="M18" s="56">
        <f t="shared" si="2"/>
        <v>738.6699999999998</v>
      </c>
      <c r="N18" s="50">
        <v>1504</v>
      </c>
      <c r="O18" s="56">
        <v>742.42</v>
      </c>
      <c r="P18" s="51">
        <f t="shared" si="3"/>
        <v>2246.42</v>
      </c>
      <c r="Q18" s="52">
        <v>12</v>
      </c>
      <c r="R18" s="53">
        <v>1072</v>
      </c>
      <c r="S18" s="52">
        <v>15</v>
      </c>
      <c r="T18" s="53">
        <v>258.83</v>
      </c>
      <c r="U18" s="52">
        <v>3</v>
      </c>
      <c r="V18" s="53">
        <v>56.3</v>
      </c>
      <c r="W18" s="51">
        <f t="shared" si="4"/>
        <v>1387.1299999999999</v>
      </c>
      <c r="X18" s="57">
        <f t="shared" si="5"/>
        <v>859.2900000000002</v>
      </c>
      <c r="Y18" s="121">
        <v>553</v>
      </c>
      <c r="Z18" s="121">
        <v>188</v>
      </c>
      <c r="AA18" s="58">
        <f t="shared" si="8"/>
        <v>0.3399638336347197</v>
      </c>
      <c r="AB18" s="58">
        <f t="shared" si="9"/>
        <v>0.03556564510026485</v>
      </c>
      <c r="AC18" s="59">
        <f t="shared" si="6"/>
        <v>711.31</v>
      </c>
      <c r="AD18" s="59">
        <f t="shared" si="7"/>
        <v>2426.87</v>
      </c>
      <c r="AE18" s="59">
        <v>859.29</v>
      </c>
      <c r="AF18" s="127">
        <f>IF(X18&gt;(AC18*2),"0€",AC18)</f>
        <v>711.31</v>
      </c>
      <c r="AG18" s="13"/>
    </row>
    <row r="19" spans="1:33" s="1" customFormat="1" ht="15" customHeight="1">
      <c r="A19" s="48" t="s">
        <v>55</v>
      </c>
      <c r="B19" s="49" t="s">
        <v>26</v>
      </c>
      <c r="C19" s="50">
        <v>1288</v>
      </c>
      <c r="D19" s="51">
        <v>1680.65</v>
      </c>
      <c r="E19" s="51">
        <f t="shared" si="0"/>
        <v>2968.65</v>
      </c>
      <c r="F19" s="52">
        <v>21</v>
      </c>
      <c r="G19" s="53">
        <v>1588.36</v>
      </c>
      <c r="H19" s="54">
        <v>0</v>
      </c>
      <c r="I19" s="55">
        <v>0</v>
      </c>
      <c r="J19" s="54">
        <v>0</v>
      </c>
      <c r="K19" s="55">
        <v>0</v>
      </c>
      <c r="L19" s="51">
        <f t="shared" si="1"/>
        <v>1588.36</v>
      </c>
      <c r="M19" s="56">
        <f t="shared" si="2"/>
        <v>1380.2900000000002</v>
      </c>
      <c r="N19" s="50">
        <v>1251</v>
      </c>
      <c r="O19" s="56">
        <v>1380.29</v>
      </c>
      <c r="P19" s="51">
        <f t="shared" si="3"/>
        <v>2631.29</v>
      </c>
      <c r="Q19" s="52">
        <v>9</v>
      </c>
      <c r="R19" s="53">
        <v>985</v>
      </c>
      <c r="S19" s="54">
        <v>0</v>
      </c>
      <c r="T19" s="55">
        <v>0</v>
      </c>
      <c r="U19" s="54">
        <v>0</v>
      </c>
      <c r="V19" s="55">
        <v>0</v>
      </c>
      <c r="W19" s="51">
        <f t="shared" si="4"/>
        <v>985</v>
      </c>
      <c r="X19" s="57">
        <f t="shared" si="5"/>
        <v>1646.29</v>
      </c>
      <c r="Y19" s="121">
        <v>442</v>
      </c>
      <c r="Z19" s="121">
        <v>276</v>
      </c>
      <c r="AA19" s="58">
        <f t="shared" si="8"/>
        <v>0.6244343891402715</v>
      </c>
      <c r="AB19" s="58">
        <f t="shared" si="9"/>
        <v>0.05221339387060159</v>
      </c>
      <c r="AC19" s="59">
        <f t="shared" si="6"/>
        <v>1044.27</v>
      </c>
      <c r="AD19" s="59">
        <f t="shared" si="7"/>
        <v>2573.3599999999997</v>
      </c>
      <c r="AE19" s="59">
        <v>1646.29</v>
      </c>
      <c r="AF19" s="127">
        <f>IF(X19&gt;(AC19*2),"0€",AC19)</f>
        <v>1044.27</v>
      </c>
      <c r="AG19" s="13"/>
    </row>
    <row r="20" spans="1:33" s="1" customFormat="1" ht="15" customHeight="1">
      <c r="A20" s="48" t="s">
        <v>56</v>
      </c>
      <c r="B20" s="49" t="s">
        <v>25</v>
      </c>
      <c r="C20" s="50">
        <v>684</v>
      </c>
      <c r="D20" s="51">
        <v>885.59</v>
      </c>
      <c r="E20" s="51">
        <f t="shared" si="0"/>
        <v>1569.5900000000001</v>
      </c>
      <c r="F20" s="54">
        <v>0</v>
      </c>
      <c r="G20" s="55">
        <v>0</v>
      </c>
      <c r="H20" s="52">
        <v>8</v>
      </c>
      <c r="I20" s="53">
        <v>341.23</v>
      </c>
      <c r="J20" s="54">
        <v>0</v>
      </c>
      <c r="K20" s="55">
        <v>0</v>
      </c>
      <c r="L20" s="51">
        <f t="shared" si="1"/>
        <v>341.23</v>
      </c>
      <c r="M20" s="56">
        <f t="shared" si="2"/>
        <v>1228.3600000000001</v>
      </c>
      <c r="N20" s="50">
        <v>994</v>
      </c>
      <c r="O20" s="56">
        <v>1228.36</v>
      </c>
      <c r="P20" s="51">
        <f t="shared" si="3"/>
        <v>2222.3599999999997</v>
      </c>
      <c r="Q20" s="54">
        <v>0</v>
      </c>
      <c r="R20" s="55">
        <v>0</v>
      </c>
      <c r="S20" s="52">
        <v>4</v>
      </c>
      <c r="T20" s="53">
        <v>237.66</v>
      </c>
      <c r="U20" s="54">
        <v>0</v>
      </c>
      <c r="V20" s="55">
        <v>0</v>
      </c>
      <c r="W20" s="51">
        <f t="shared" si="4"/>
        <v>237.66</v>
      </c>
      <c r="X20" s="57">
        <f t="shared" si="5"/>
        <v>1984.6999999999996</v>
      </c>
      <c r="Y20" s="121">
        <v>580</v>
      </c>
      <c r="Z20" s="121">
        <v>128</v>
      </c>
      <c r="AA20" s="58">
        <f t="shared" si="8"/>
        <v>0.2206896551724138</v>
      </c>
      <c r="AB20" s="58">
        <f t="shared" si="9"/>
        <v>0.024214907302307985</v>
      </c>
      <c r="AC20" s="59">
        <f t="shared" si="6"/>
        <v>484.3</v>
      </c>
      <c r="AD20" s="59">
        <f t="shared" si="7"/>
        <v>578.89</v>
      </c>
      <c r="AE20" s="59">
        <v>1984.7</v>
      </c>
      <c r="AF20" s="127"/>
      <c r="AG20" s="13"/>
    </row>
    <row r="21" spans="1:33" s="1" customFormat="1" ht="15" customHeight="1">
      <c r="A21" s="48" t="s">
        <v>57</v>
      </c>
      <c r="B21" s="49" t="s">
        <v>26</v>
      </c>
      <c r="C21" s="50">
        <v>1007</v>
      </c>
      <c r="D21" s="50">
        <v>0</v>
      </c>
      <c r="E21" s="51">
        <f t="shared" si="0"/>
        <v>1007</v>
      </c>
      <c r="F21" s="52">
        <v>6</v>
      </c>
      <c r="G21" s="53">
        <v>1007</v>
      </c>
      <c r="H21" s="54">
        <v>0</v>
      </c>
      <c r="I21" s="55">
        <v>0</v>
      </c>
      <c r="J21" s="54">
        <v>0</v>
      </c>
      <c r="K21" s="55">
        <v>0</v>
      </c>
      <c r="L21" s="51">
        <f t="shared" si="1"/>
        <v>1007</v>
      </c>
      <c r="M21" s="60">
        <f t="shared" si="2"/>
        <v>0</v>
      </c>
      <c r="N21" s="50">
        <v>976</v>
      </c>
      <c r="O21" s="60">
        <v>0</v>
      </c>
      <c r="P21" s="51">
        <f t="shared" si="3"/>
        <v>976</v>
      </c>
      <c r="Q21" s="54">
        <v>0</v>
      </c>
      <c r="R21" s="61">
        <v>0</v>
      </c>
      <c r="S21" s="54">
        <v>0</v>
      </c>
      <c r="T21" s="55">
        <v>0</v>
      </c>
      <c r="U21" s="54">
        <v>0</v>
      </c>
      <c r="V21" s="55">
        <v>0</v>
      </c>
      <c r="W21" s="50">
        <f t="shared" si="4"/>
        <v>0</v>
      </c>
      <c r="X21" s="62">
        <f t="shared" si="5"/>
        <v>976</v>
      </c>
      <c r="Y21" s="121">
        <v>485</v>
      </c>
      <c r="Z21" s="121">
        <v>214</v>
      </c>
      <c r="AA21" s="58">
        <f t="shared" si="8"/>
        <v>0.44123711340206184</v>
      </c>
      <c r="AB21" s="58">
        <f t="shared" si="9"/>
        <v>0.040484298146046156</v>
      </c>
      <c r="AC21" s="59">
        <f t="shared" si="6"/>
        <v>809.69</v>
      </c>
      <c r="AD21" s="59">
        <f t="shared" si="7"/>
        <v>1007</v>
      </c>
      <c r="AE21" s="59">
        <v>976</v>
      </c>
      <c r="AF21" s="127">
        <f>IF(X21&gt;(AC21*2),"0€",AC21)</f>
        <v>809.69</v>
      </c>
      <c r="AG21" s="13"/>
    </row>
    <row r="22" spans="1:33" s="1" customFormat="1" ht="15" customHeight="1">
      <c r="A22" s="48" t="s">
        <v>58</v>
      </c>
      <c r="B22" s="49" t="s">
        <v>26</v>
      </c>
      <c r="C22" s="50">
        <v>1473</v>
      </c>
      <c r="D22" s="51">
        <v>3978.53</v>
      </c>
      <c r="E22" s="51">
        <f t="shared" si="0"/>
        <v>5451.530000000001</v>
      </c>
      <c r="F22" s="52">
        <v>11</v>
      </c>
      <c r="G22" s="53">
        <v>1070</v>
      </c>
      <c r="H22" s="54">
        <v>0</v>
      </c>
      <c r="I22" s="55">
        <v>0</v>
      </c>
      <c r="J22" s="54">
        <v>0</v>
      </c>
      <c r="K22" s="55">
        <v>0</v>
      </c>
      <c r="L22" s="51">
        <f t="shared" si="1"/>
        <v>1070</v>
      </c>
      <c r="M22" s="56">
        <f t="shared" si="2"/>
        <v>4381.530000000001</v>
      </c>
      <c r="N22" s="50">
        <v>0</v>
      </c>
      <c r="O22" s="56">
        <v>4381.53</v>
      </c>
      <c r="P22" s="51">
        <f t="shared" si="3"/>
        <v>4381.53</v>
      </c>
      <c r="Q22" s="52">
        <v>9</v>
      </c>
      <c r="R22" s="53">
        <v>355</v>
      </c>
      <c r="S22" s="54">
        <v>0</v>
      </c>
      <c r="T22" s="55">
        <v>0</v>
      </c>
      <c r="U22" s="54">
        <v>0</v>
      </c>
      <c r="V22" s="55">
        <v>0</v>
      </c>
      <c r="W22" s="51">
        <f t="shared" si="4"/>
        <v>355</v>
      </c>
      <c r="X22" s="57">
        <f t="shared" si="5"/>
        <v>4026.5299999999997</v>
      </c>
      <c r="Y22" s="121">
        <v>645</v>
      </c>
      <c r="Z22" s="121">
        <v>359</v>
      </c>
      <c r="AA22" s="58">
        <f t="shared" si="8"/>
        <v>0.5565891472868217</v>
      </c>
      <c r="AB22" s="58">
        <f t="shared" si="9"/>
        <v>0.06791524782444192</v>
      </c>
      <c r="AC22" s="59">
        <f t="shared" si="6"/>
        <v>1358.3</v>
      </c>
      <c r="AD22" s="59">
        <f t="shared" si="7"/>
        <v>1425</v>
      </c>
      <c r="AE22" s="59">
        <v>4026.53</v>
      </c>
      <c r="AF22" s="127"/>
      <c r="AG22" s="13"/>
    </row>
    <row r="23" spans="1:33" s="1" customFormat="1" ht="15" customHeight="1">
      <c r="A23" s="48" t="s">
        <v>59</v>
      </c>
      <c r="B23" s="49" t="s">
        <v>25</v>
      </c>
      <c r="C23" s="50">
        <v>1039</v>
      </c>
      <c r="D23" s="51">
        <v>911.35</v>
      </c>
      <c r="E23" s="51">
        <f t="shared" si="0"/>
        <v>1950.35</v>
      </c>
      <c r="F23" s="54">
        <v>0</v>
      </c>
      <c r="G23" s="55">
        <v>0</v>
      </c>
      <c r="H23" s="52">
        <v>5</v>
      </c>
      <c r="I23" s="53">
        <v>130.95</v>
      </c>
      <c r="J23" s="52">
        <v>2</v>
      </c>
      <c r="K23" s="53">
        <v>50</v>
      </c>
      <c r="L23" s="51">
        <f t="shared" si="1"/>
        <v>180.95</v>
      </c>
      <c r="M23" s="56">
        <f t="shared" si="2"/>
        <v>1769.3999999999999</v>
      </c>
      <c r="N23" s="50">
        <v>968</v>
      </c>
      <c r="O23" s="56">
        <v>1769.4</v>
      </c>
      <c r="P23" s="51">
        <f t="shared" si="3"/>
        <v>2737.4</v>
      </c>
      <c r="Q23" s="54">
        <v>0</v>
      </c>
      <c r="R23" s="55">
        <v>0</v>
      </c>
      <c r="S23" s="52">
        <v>3</v>
      </c>
      <c r="T23" s="53">
        <v>120</v>
      </c>
      <c r="U23" s="52">
        <v>1</v>
      </c>
      <c r="V23" s="53">
        <v>30</v>
      </c>
      <c r="W23" s="51">
        <f t="shared" si="4"/>
        <v>150</v>
      </c>
      <c r="X23" s="57">
        <f t="shared" si="5"/>
        <v>2587.4</v>
      </c>
      <c r="Y23" s="121">
        <v>435</v>
      </c>
      <c r="Z23" s="121">
        <v>184</v>
      </c>
      <c r="AA23" s="58">
        <f t="shared" si="8"/>
        <v>0.42298850574712643</v>
      </c>
      <c r="AB23" s="58">
        <f t="shared" si="9"/>
        <v>0.03480892924706772</v>
      </c>
      <c r="AC23" s="59">
        <f t="shared" si="6"/>
        <v>696.18</v>
      </c>
      <c r="AD23" s="59">
        <f t="shared" si="7"/>
        <v>330.95</v>
      </c>
      <c r="AE23" s="59">
        <v>2587.4</v>
      </c>
      <c r="AF23" s="127"/>
      <c r="AG23" s="13"/>
    </row>
    <row r="24" spans="1:33" s="1" customFormat="1" ht="15" customHeight="1">
      <c r="A24" s="48" t="s">
        <v>60</v>
      </c>
      <c r="B24" s="49" t="s">
        <v>26</v>
      </c>
      <c r="C24" s="50">
        <v>1277</v>
      </c>
      <c r="D24" s="51">
        <v>2009.64</v>
      </c>
      <c r="E24" s="51">
        <f t="shared" si="0"/>
        <v>3286.6400000000003</v>
      </c>
      <c r="F24" s="52">
        <v>18</v>
      </c>
      <c r="G24" s="53">
        <v>1055</v>
      </c>
      <c r="H24" s="52">
        <v>11</v>
      </c>
      <c r="I24" s="53">
        <v>1074.94</v>
      </c>
      <c r="J24" s="54">
        <v>0</v>
      </c>
      <c r="K24" s="55">
        <v>0</v>
      </c>
      <c r="L24" s="51">
        <f t="shared" si="1"/>
        <v>2129.94</v>
      </c>
      <c r="M24" s="56">
        <f t="shared" si="2"/>
        <v>1156.7000000000003</v>
      </c>
      <c r="N24" s="50">
        <v>955</v>
      </c>
      <c r="O24" s="56">
        <v>1156.7</v>
      </c>
      <c r="P24" s="51">
        <f t="shared" si="3"/>
        <v>2111.7</v>
      </c>
      <c r="Q24" s="54">
        <v>0</v>
      </c>
      <c r="R24" s="61">
        <v>0</v>
      </c>
      <c r="S24" s="52">
        <v>13</v>
      </c>
      <c r="T24" s="53">
        <v>1379.39</v>
      </c>
      <c r="U24" s="54">
        <v>0</v>
      </c>
      <c r="V24" s="55">
        <v>0</v>
      </c>
      <c r="W24" s="51">
        <f t="shared" si="4"/>
        <v>1379.39</v>
      </c>
      <c r="X24" s="57">
        <f t="shared" si="5"/>
        <v>732.3099999999997</v>
      </c>
      <c r="Y24" s="121">
        <v>257</v>
      </c>
      <c r="Z24" s="121">
        <v>194</v>
      </c>
      <c r="AA24" s="58">
        <f t="shared" si="8"/>
        <v>0.754863813229572</v>
      </c>
      <c r="AB24" s="58">
        <f t="shared" si="9"/>
        <v>0.03670071888006054</v>
      </c>
      <c r="AC24" s="59">
        <f t="shared" si="6"/>
        <v>734.01</v>
      </c>
      <c r="AD24" s="59">
        <f t="shared" si="7"/>
        <v>3509.33</v>
      </c>
      <c r="AE24" s="59">
        <v>732.31</v>
      </c>
      <c r="AF24" s="127">
        <f>IF(X24&gt;(AC24*2),"0€",AC24)</f>
        <v>734.01</v>
      </c>
      <c r="AG24" s="13"/>
    </row>
    <row r="25" spans="1:33" s="1" customFormat="1" ht="15" customHeight="1">
      <c r="A25" s="48" t="s">
        <v>61</v>
      </c>
      <c r="B25" s="49" t="s">
        <v>26</v>
      </c>
      <c r="C25" s="50">
        <v>1018</v>
      </c>
      <c r="D25" s="51">
        <v>654.04</v>
      </c>
      <c r="E25" s="51">
        <f t="shared" si="0"/>
        <v>1672.04</v>
      </c>
      <c r="F25" s="52">
        <v>20</v>
      </c>
      <c r="G25" s="53">
        <v>922.49</v>
      </c>
      <c r="H25" s="52">
        <v>4</v>
      </c>
      <c r="I25" s="53">
        <v>300</v>
      </c>
      <c r="J25" s="54">
        <v>0</v>
      </c>
      <c r="K25" s="55">
        <v>0</v>
      </c>
      <c r="L25" s="51">
        <f t="shared" si="1"/>
        <v>1222.49</v>
      </c>
      <c r="M25" s="56">
        <f t="shared" si="2"/>
        <v>449.54999999999995</v>
      </c>
      <c r="N25" s="50">
        <v>806</v>
      </c>
      <c r="O25" s="56">
        <v>449.55</v>
      </c>
      <c r="P25" s="51">
        <f t="shared" si="3"/>
        <v>1255.55</v>
      </c>
      <c r="Q25" s="52">
        <v>1</v>
      </c>
      <c r="R25" s="53">
        <v>46</v>
      </c>
      <c r="S25" s="52">
        <v>2</v>
      </c>
      <c r="T25" s="53">
        <v>646.07</v>
      </c>
      <c r="U25" s="52">
        <v>1</v>
      </c>
      <c r="V25" s="55">
        <v>90</v>
      </c>
      <c r="W25" s="51">
        <f t="shared" si="4"/>
        <v>782.07</v>
      </c>
      <c r="X25" s="57">
        <f t="shared" si="5"/>
        <v>473.4799999999999</v>
      </c>
      <c r="Y25" s="121">
        <v>250</v>
      </c>
      <c r="Z25" s="121">
        <v>167</v>
      </c>
      <c r="AA25" s="58">
        <f t="shared" si="8"/>
        <v>0.668</v>
      </c>
      <c r="AB25" s="58">
        <f t="shared" si="9"/>
        <v>0.03159288687097995</v>
      </c>
      <c r="AC25" s="59">
        <f t="shared" si="6"/>
        <v>631.86</v>
      </c>
      <c r="AD25" s="59">
        <f t="shared" si="7"/>
        <v>2004.56</v>
      </c>
      <c r="AE25" s="59">
        <v>473.48</v>
      </c>
      <c r="AF25" s="127">
        <f>IF(X25&gt;(AC25*2),"0€",AC25)</f>
        <v>631.86</v>
      </c>
      <c r="AG25" s="13"/>
    </row>
    <row r="26" spans="1:33" s="1" customFormat="1" ht="15" customHeight="1">
      <c r="A26" s="48" t="s">
        <v>62</v>
      </c>
      <c r="B26" s="49" t="s">
        <v>25</v>
      </c>
      <c r="C26" s="50">
        <v>1203</v>
      </c>
      <c r="D26" s="51">
        <v>1888.4</v>
      </c>
      <c r="E26" s="51">
        <f t="shared" si="0"/>
        <v>3091.4</v>
      </c>
      <c r="F26" s="54">
        <v>0</v>
      </c>
      <c r="G26" s="55">
        <v>0</v>
      </c>
      <c r="H26" s="54">
        <v>0</v>
      </c>
      <c r="I26" s="55">
        <v>0</v>
      </c>
      <c r="J26" s="54">
        <v>0</v>
      </c>
      <c r="K26" s="55">
        <v>0</v>
      </c>
      <c r="L26" s="50">
        <f t="shared" si="1"/>
        <v>0</v>
      </c>
      <c r="M26" s="56">
        <f t="shared" si="2"/>
        <v>3091.4</v>
      </c>
      <c r="N26" s="50">
        <v>0</v>
      </c>
      <c r="O26" s="56">
        <v>3091.4</v>
      </c>
      <c r="P26" s="51">
        <f t="shared" si="3"/>
        <v>3091.4</v>
      </c>
      <c r="Q26" s="54">
        <v>0</v>
      </c>
      <c r="R26" s="55">
        <v>0</v>
      </c>
      <c r="S26" s="54">
        <v>0</v>
      </c>
      <c r="T26" s="55">
        <v>0</v>
      </c>
      <c r="U26" s="54">
        <v>0</v>
      </c>
      <c r="V26" s="55">
        <v>0</v>
      </c>
      <c r="W26" s="50">
        <f t="shared" si="4"/>
        <v>0</v>
      </c>
      <c r="X26" s="57">
        <f t="shared" si="5"/>
        <v>3091.4</v>
      </c>
      <c r="Y26" s="121">
        <v>753</v>
      </c>
      <c r="Z26" s="121">
        <v>265</v>
      </c>
      <c r="AA26" s="58">
        <f t="shared" si="8"/>
        <v>0.351925630810093</v>
      </c>
      <c r="AB26" s="58">
        <f t="shared" si="9"/>
        <v>0.0501324252743095</v>
      </c>
      <c r="AC26" s="59">
        <f t="shared" si="6"/>
        <v>1002.65</v>
      </c>
      <c r="AD26" s="59">
        <f t="shared" si="7"/>
        <v>0</v>
      </c>
      <c r="AE26" s="59">
        <v>3091.4</v>
      </c>
      <c r="AF26" s="127"/>
      <c r="AG26" s="13"/>
    </row>
    <row r="27" spans="1:33" s="1" customFormat="1" ht="15" customHeight="1">
      <c r="A27" s="48" t="s">
        <v>7</v>
      </c>
      <c r="B27" s="49" t="s">
        <v>26</v>
      </c>
      <c r="C27" s="50">
        <v>1102</v>
      </c>
      <c r="D27" s="51">
        <v>743.28</v>
      </c>
      <c r="E27" s="51">
        <f t="shared" si="0"/>
        <v>1845.28</v>
      </c>
      <c r="F27" s="52">
        <v>3</v>
      </c>
      <c r="G27" s="53">
        <v>370</v>
      </c>
      <c r="H27" s="54">
        <v>0</v>
      </c>
      <c r="I27" s="55">
        <v>0</v>
      </c>
      <c r="J27" s="54">
        <v>0</v>
      </c>
      <c r="K27" s="55">
        <v>0</v>
      </c>
      <c r="L27" s="51">
        <f t="shared" si="1"/>
        <v>370</v>
      </c>
      <c r="M27" s="56">
        <f t="shared" si="2"/>
        <v>1475.28</v>
      </c>
      <c r="N27" s="50">
        <v>929</v>
      </c>
      <c r="O27" s="56">
        <v>1475.28</v>
      </c>
      <c r="P27" s="51">
        <f t="shared" si="3"/>
        <v>2404.2799999999997</v>
      </c>
      <c r="Q27" s="52">
        <v>4</v>
      </c>
      <c r="R27" s="53">
        <v>799</v>
      </c>
      <c r="S27" s="54">
        <v>0</v>
      </c>
      <c r="T27" s="55">
        <v>0</v>
      </c>
      <c r="U27" s="54">
        <v>0</v>
      </c>
      <c r="V27" s="55">
        <v>0</v>
      </c>
      <c r="W27" s="51">
        <f t="shared" si="4"/>
        <v>799</v>
      </c>
      <c r="X27" s="57">
        <f t="shared" si="5"/>
        <v>1605.2799999999997</v>
      </c>
      <c r="Y27" s="121">
        <v>399</v>
      </c>
      <c r="Z27" s="121">
        <v>171</v>
      </c>
      <c r="AA27" s="58">
        <f t="shared" si="8"/>
        <v>0.42857142857142855</v>
      </c>
      <c r="AB27" s="58">
        <f t="shared" si="9"/>
        <v>0.03234960272417707</v>
      </c>
      <c r="AC27" s="59">
        <f t="shared" si="6"/>
        <v>646.99</v>
      </c>
      <c r="AD27" s="59">
        <f t="shared" si="7"/>
        <v>1169</v>
      </c>
      <c r="AE27" s="59">
        <v>1605.28</v>
      </c>
      <c r="AF27" s="127"/>
      <c r="AG27" s="13"/>
    </row>
    <row r="28" spans="1:33" s="1" customFormat="1" ht="14.25" customHeight="1">
      <c r="A28" s="48" t="s">
        <v>2</v>
      </c>
      <c r="B28" s="49" t="s">
        <v>29</v>
      </c>
      <c r="C28" s="50">
        <v>567</v>
      </c>
      <c r="D28" s="51">
        <v>1015.84</v>
      </c>
      <c r="E28" s="51">
        <f t="shared" si="0"/>
        <v>1582.8400000000001</v>
      </c>
      <c r="F28" s="54">
        <v>0</v>
      </c>
      <c r="G28" s="55">
        <v>0</v>
      </c>
      <c r="H28" s="54">
        <v>0</v>
      </c>
      <c r="I28" s="55">
        <v>0</v>
      </c>
      <c r="J28" s="54">
        <v>0</v>
      </c>
      <c r="K28" s="55">
        <v>0</v>
      </c>
      <c r="L28" s="50">
        <f t="shared" si="1"/>
        <v>0</v>
      </c>
      <c r="M28" s="56">
        <f t="shared" si="2"/>
        <v>1582.8400000000001</v>
      </c>
      <c r="N28" s="50">
        <v>0</v>
      </c>
      <c r="O28" s="56">
        <v>1582.84</v>
      </c>
      <c r="P28" s="51">
        <f t="shared" si="3"/>
        <v>1582.84</v>
      </c>
      <c r="Q28" s="52">
        <v>7</v>
      </c>
      <c r="R28" s="55">
        <v>1217</v>
      </c>
      <c r="S28" s="54">
        <v>0</v>
      </c>
      <c r="T28" s="55">
        <v>0</v>
      </c>
      <c r="U28" s="54">
        <v>0</v>
      </c>
      <c r="V28" s="55">
        <v>0</v>
      </c>
      <c r="W28" s="50">
        <f t="shared" si="4"/>
        <v>1217</v>
      </c>
      <c r="X28" s="57">
        <f t="shared" si="5"/>
        <v>365.8399999999999</v>
      </c>
      <c r="Y28" s="121">
        <v>271</v>
      </c>
      <c r="Z28" s="121">
        <v>96</v>
      </c>
      <c r="AA28" s="58">
        <f t="shared" si="8"/>
        <v>0.35424354243542433</v>
      </c>
      <c r="AB28" s="58">
        <f t="shared" si="9"/>
        <v>0.018161180476730987</v>
      </c>
      <c r="AC28" s="59">
        <f t="shared" si="6"/>
        <v>363.22</v>
      </c>
      <c r="AD28" s="59">
        <f t="shared" si="7"/>
        <v>1217</v>
      </c>
      <c r="AE28" s="59">
        <v>365.84</v>
      </c>
      <c r="AF28" s="127">
        <f>IF(X28&gt;(AC28*2),"0€",AC28)</f>
        <v>363.22</v>
      </c>
      <c r="AG28" s="13"/>
    </row>
    <row r="29" spans="1:33" ht="15" customHeight="1">
      <c r="A29" s="48" t="s">
        <v>8</v>
      </c>
      <c r="B29" s="49" t="s">
        <v>29</v>
      </c>
      <c r="C29" s="50">
        <v>535</v>
      </c>
      <c r="D29" s="51">
        <v>39</v>
      </c>
      <c r="E29" s="51">
        <f t="shared" si="0"/>
        <v>574</v>
      </c>
      <c r="F29" s="52">
        <v>2</v>
      </c>
      <c r="G29" s="53">
        <v>356.7</v>
      </c>
      <c r="H29" s="54">
        <v>0</v>
      </c>
      <c r="I29" s="55">
        <v>0</v>
      </c>
      <c r="J29" s="54">
        <v>0</v>
      </c>
      <c r="K29" s="55">
        <v>0</v>
      </c>
      <c r="L29" s="51">
        <f t="shared" si="1"/>
        <v>356.7</v>
      </c>
      <c r="M29" s="56">
        <f t="shared" si="2"/>
        <v>217.3</v>
      </c>
      <c r="N29" s="50">
        <v>488</v>
      </c>
      <c r="O29" s="56">
        <v>217.3</v>
      </c>
      <c r="P29" s="51">
        <f t="shared" si="3"/>
        <v>705.3</v>
      </c>
      <c r="Q29" s="54">
        <v>0</v>
      </c>
      <c r="R29" s="61">
        <v>0</v>
      </c>
      <c r="S29" s="54">
        <v>0</v>
      </c>
      <c r="T29" s="55">
        <v>0</v>
      </c>
      <c r="U29" s="54">
        <v>0</v>
      </c>
      <c r="V29" s="55">
        <v>0</v>
      </c>
      <c r="W29" s="50">
        <f t="shared" si="4"/>
        <v>0</v>
      </c>
      <c r="X29" s="57">
        <f t="shared" si="5"/>
        <v>705.3</v>
      </c>
      <c r="Y29" s="121">
        <v>371</v>
      </c>
      <c r="Z29" s="121">
        <v>86</v>
      </c>
      <c r="AA29" s="58">
        <f t="shared" si="8"/>
        <v>0.23180592991913745</v>
      </c>
      <c r="AB29" s="58">
        <f t="shared" si="9"/>
        <v>0.016269390843738175</v>
      </c>
      <c r="AC29" s="59">
        <f t="shared" si="6"/>
        <v>325.39</v>
      </c>
      <c r="AD29" s="59">
        <f t="shared" si="7"/>
        <v>356.7</v>
      </c>
      <c r="AE29" s="59">
        <v>705.3</v>
      </c>
      <c r="AF29" s="127"/>
      <c r="AG29" s="13"/>
    </row>
    <row r="30" spans="1:33" ht="15" customHeight="1">
      <c r="A30" s="48" t="s">
        <v>9</v>
      </c>
      <c r="B30" s="49" t="s">
        <v>28</v>
      </c>
      <c r="C30" s="50">
        <v>705</v>
      </c>
      <c r="D30" s="51">
        <v>2117.15</v>
      </c>
      <c r="E30" s="51">
        <f t="shared" si="0"/>
        <v>2822.15</v>
      </c>
      <c r="F30" s="54">
        <v>0</v>
      </c>
      <c r="G30" s="55">
        <v>0</v>
      </c>
      <c r="H30" s="54">
        <v>0</v>
      </c>
      <c r="I30" s="55">
        <v>0</v>
      </c>
      <c r="J30" s="54">
        <v>0</v>
      </c>
      <c r="K30" s="55">
        <v>0</v>
      </c>
      <c r="L30" s="50">
        <f t="shared" si="1"/>
        <v>0</v>
      </c>
      <c r="M30" s="56">
        <f t="shared" si="2"/>
        <v>2822.15</v>
      </c>
      <c r="N30" s="50">
        <v>0</v>
      </c>
      <c r="O30" s="56">
        <v>2822.15</v>
      </c>
      <c r="P30" s="51">
        <f t="shared" si="3"/>
        <v>2822.15</v>
      </c>
      <c r="Q30" s="52">
        <v>2</v>
      </c>
      <c r="R30" s="55">
        <v>534</v>
      </c>
      <c r="S30" s="54">
        <v>0</v>
      </c>
      <c r="T30" s="55">
        <v>0</v>
      </c>
      <c r="U30" s="54">
        <v>0</v>
      </c>
      <c r="V30" s="55">
        <v>0</v>
      </c>
      <c r="W30" s="50">
        <f t="shared" si="4"/>
        <v>534</v>
      </c>
      <c r="X30" s="57">
        <f t="shared" si="5"/>
        <v>2288.15</v>
      </c>
      <c r="Y30" s="121">
        <v>299</v>
      </c>
      <c r="Z30" s="121">
        <v>138</v>
      </c>
      <c r="AA30" s="58">
        <f t="shared" si="8"/>
        <v>0.46153846153846156</v>
      </c>
      <c r="AB30" s="58">
        <f t="shared" si="9"/>
        <v>0.026106696935300794</v>
      </c>
      <c r="AC30" s="59">
        <f t="shared" si="6"/>
        <v>522.13</v>
      </c>
      <c r="AD30" s="59">
        <f t="shared" si="7"/>
        <v>534</v>
      </c>
      <c r="AE30" s="59">
        <v>2288.15</v>
      </c>
      <c r="AF30" s="127"/>
      <c r="AG30" s="13"/>
    </row>
    <row r="31" spans="1:33" ht="15" customHeight="1">
      <c r="A31" s="48" t="s">
        <v>39</v>
      </c>
      <c r="B31" s="49" t="s">
        <v>29</v>
      </c>
      <c r="C31" s="51">
        <v>456.09</v>
      </c>
      <c r="D31" s="50">
        <v>0</v>
      </c>
      <c r="E31" s="51">
        <f t="shared" si="0"/>
        <v>456.09</v>
      </c>
      <c r="F31" s="52">
        <v>4</v>
      </c>
      <c r="G31" s="53">
        <v>430</v>
      </c>
      <c r="H31" s="54">
        <v>0</v>
      </c>
      <c r="I31" s="55">
        <v>0</v>
      </c>
      <c r="J31" s="54">
        <v>0</v>
      </c>
      <c r="K31" s="55">
        <v>0</v>
      </c>
      <c r="L31" s="51">
        <f t="shared" si="1"/>
        <v>430</v>
      </c>
      <c r="M31" s="56">
        <f t="shared" si="2"/>
        <v>26.089999999999975</v>
      </c>
      <c r="N31" s="50">
        <v>397</v>
      </c>
      <c r="O31" s="56">
        <v>26.09</v>
      </c>
      <c r="P31" s="51">
        <f t="shared" si="3"/>
        <v>423.09</v>
      </c>
      <c r="Q31" s="52">
        <v>3</v>
      </c>
      <c r="R31" s="53">
        <v>410</v>
      </c>
      <c r="S31" s="54">
        <v>0</v>
      </c>
      <c r="T31" s="55">
        <v>0</v>
      </c>
      <c r="U31" s="54">
        <v>0</v>
      </c>
      <c r="V31" s="55">
        <v>0</v>
      </c>
      <c r="W31" s="51">
        <f t="shared" si="4"/>
        <v>410</v>
      </c>
      <c r="X31" s="57">
        <f t="shared" si="5"/>
        <v>13.089999999999975</v>
      </c>
      <c r="Y31" s="121">
        <v>240</v>
      </c>
      <c r="Z31" s="121">
        <v>86</v>
      </c>
      <c r="AA31" s="58">
        <f t="shared" si="8"/>
        <v>0.35833333333333334</v>
      </c>
      <c r="AB31" s="58">
        <f t="shared" si="9"/>
        <v>0.016269390843738175</v>
      </c>
      <c r="AC31" s="59">
        <f t="shared" si="6"/>
        <v>325.39</v>
      </c>
      <c r="AD31" s="59">
        <f t="shared" si="7"/>
        <v>840</v>
      </c>
      <c r="AE31" s="59">
        <v>13.09</v>
      </c>
      <c r="AF31" s="127">
        <f>IF(X31&gt;(AC31*2),"0€",AC31)</f>
        <v>325.39</v>
      </c>
      <c r="AG31" s="13"/>
    </row>
    <row r="32" spans="1:33" ht="15" customHeight="1">
      <c r="A32" s="48" t="s">
        <v>40</v>
      </c>
      <c r="B32" s="49" t="s">
        <v>28</v>
      </c>
      <c r="C32" s="50">
        <v>1214</v>
      </c>
      <c r="D32" s="51">
        <v>717.27</v>
      </c>
      <c r="E32" s="51">
        <f t="shared" si="0"/>
        <v>1931.27</v>
      </c>
      <c r="F32" s="54">
        <v>0</v>
      </c>
      <c r="G32" s="55">
        <v>0</v>
      </c>
      <c r="H32" s="54">
        <v>0</v>
      </c>
      <c r="I32" s="55">
        <v>0</v>
      </c>
      <c r="J32" s="54">
        <v>0</v>
      </c>
      <c r="K32" s="55">
        <v>0</v>
      </c>
      <c r="L32" s="50">
        <f t="shared" si="1"/>
        <v>0</v>
      </c>
      <c r="M32" s="56">
        <f t="shared" si="2"/>
        <v>1931.27</v>
      </c>
      <c r="N32" s="50">
        <v>1216</v>
      </c>
      <c r="O32" s="56">
        <v>1931.27</v>
      </c>
      <c r="P32" s="51">
        <f t="shared" si="3"/>
        <v>3147.27</v>
      </c>
      <c r="Q32" s="54">
        <v>0</v>
      </c>
      <c r="R32" s="55">
        <v>0</v>
      </c>
      <c r="S32" s="54">
        <v>0</v>
      </c>
      <c r="T32" s="55">
        <v>0</v>
      </c>
      <c r="U32" s="54">
        <v>0</v>
      </c>
      <c r="V32" s="55">
        <v>0</v>
      </c>
      <c r="W32" s="50">
        <f t="shared" si="4"/>
        <v>0</v>
      </c>
      <c r="X32" s="57">
        <f t="shared" si="5"/>
        <v>3147.27</v>
      </c>
      <c r="Y32" s="121">
        <v>617</v>
      </c>
      <c r="Z32" s="121">
        <v>253</v>
      </c>
      <c r="AA32" s="58">
        <f t="shared" si="8"/>
        <v>0.4100486223662885</v>
      </c>
      <c r="AB32" s="58">
        <f t="shared" si="9"/>
        <v>0.04786227771471813</v>
      </c>
      <c r="AC32" s="59">
        <f t="shared" si="6"/>
        <v>957.25</v>
      </c>
      <c r="AD32" s="59">
        <f t="shared" si="7"/>
        <v>0</v>
      </c>
      <c r="AE32" s="59">
        <v>3147.27</v>
      </c>
      <c r="AF32" s="127"/>
      <c r="AG32" s="13"/>
    </row>
    <row r="33" spans="1:33" ht="15" customHeight="1">
      <c r="A33" s="48" t="s">
        <v>41</v>
      </c>
      <c r="B33" s="49" t="s">
        <v>28</v>
      </c>
      <c r="C33" s="50">
        <v>885</v>
      </c>
      <c r="D33" s="51">
        <v>2490.1</v>
      </c>
      <c r="E33" s="51">
        <f t="shared" si="0"/>
        <v>3375.1</v>
      </c>
      <c r="F33" s="54">
        <v>0</v>
      </c>
      <c r="G33" s="55">
        <v>0</v>
      </c>
      <c r="H33" s="54">
        <v>0</v>
      </c>
      <c r="I33" s="55">
        <v>0</v>
      </c>
      <c r="J33" s="54">
        <v>0</v>
      </c>
      <c r="K33" s="55">
        <v>0</v>
      </c>
      <c r="L33" s="50">
        <f t="shared" si="1"/>
        <v>0</v>
      </c>
      <c r="M33" s="56">
        <f t="shared" si="2"/>
        <v>3375.1</v>
      </c>
      <c r="N33" s="50">
        <v>0</v>
      </c>
      <c r="O33" s="56">
        <v>3375.1</v>
      </c>
      <c r="P33" s="51">
        <f t="shared" si="3"/>
        <v>3375.1</v>
      </c>
      <c r="Q33" s="54">
        <v>0</v>
      </c>
      <c r="R33" s="55">
        <v>0</v>
      </c>
      <c r="S33" s="54">
        <v>0</v>
      </c>
      <c r="T33" s="55">
        <v>0</v>
      </c>
      <c r="U33" s="54">
        <v>0</v>
      </c>
      <c r="V33" s="55">
        <v>0</v>
      </c>
      <c r="W33" s="50">
        <f t="shared" si="4"/>
        <v>0</v>
      </c>
      <c r="X33" s="57">
        <f t="shared" si="5"/>
        <v>3375.1</v>
      </c>
      <c r="Y33" s="121">
        <v>432</v>
      </c>
      <c r="Z33" s="121">
        <v>181</v>
      </c>
      <c r="AA33" s="58">
        <f t="shared" si="8"/>
        <v>0.41898148148148145</v>
      </c>
      <c r="AB33" s="58">
        <f t="shared" si="9"/>
        <v>0.03424139235716988</v>
      </c>
      <c r="AC33" s="59">
        <f t="shared" si="6"/>
        <v>684.83</v>
      </c>
      <c r="AD33" s="59">
        <f t="shared" si="7"/>
        <v>0</v>
      </c>
      <c r="AE33" s="59">
        <v>3375.1</v>
      </c>
      <c r="AF33" s="127"/>
      <c r="AG33" s="13"/>
    </row>
    <row r="34" spans="1:33" ht="15" customHeight="1">
      <c r="A34" s="48" t="s">
        <v>42</v>
      </c>
      <c r="B34" s="49" t="s">
        <v>29</v>
      </c>
      <c r="C34" s="50">
        <v>726</v>
      </c>
      <c r="D34" s="51">
        <v>1286.43</v>
      </c>
      <c r="E34" s="51">
        <f t="shared" si="0"/>
        <v>2012.43</v>
      </c>
      <c r="F34" s="52">
        <v>8</v>
      </c>
      <c r="G34" s="53">
        <v>830</v>
      </c>
      <c r="H34" s="54">
        <v>0</v>
      </c>
      <c r="I34" s="55">
        <v>0</v>
      </c>
      <c r="J34" s="54">
        <v>0</v>
      </c>
      <c r="K34" s="55">
        <v>0</v>
      </c>
      <c r="L34" s="51">
        <f t="shared" si="1"/>
        <v>830</v>
      </c>
      <c r="M34" s="56">
        <f t="shared" si="2"/>
        <v>1182.43</v>
      </c>
      <c r="N34" s="50">
        <v>776</v>
      </c>
      <c r="O34" s="56">
        <v>1182.43</v>
      </c>
      <c r="P34" s="51">
        <f t="shared" si="3"/>
        <v>1958.43</v>
      </c>
      <c r="Q34" s="52">
        <v>5</v>
      </c>
      <c r="R34" s="53">
        <v>505</v>
      </c>
      <c r="S34" s="54">
        <v>0</v>
      </c>
      <c r="T34" s="55">
        <v>0</v>
      </c>
      <c r="U34" s="54">
        <v>0</v>
      </c>
      <c r="V34" s="55">
        <v>0</v>
      </c>
      <c r="W34" s="51">
        <f t="shared" si="4"/>
        <v>505</v>
      </c>
      <c r="X34" s="57">
        <f t="shared" si="5"/>
        <v>1453.43</v>
      </c>
      <c r="Y34" s="121">
        <v>457</v>
      </c>
      <c r="Z34" s="121">
        <v>177</v>
      </c>
      <c r="AA34" s="58">
        <f t="shared" si="8"/>
        <v>0.387308533916849</v>
      </c>
      <c r="AB34" s="58">
        <f t="shared" si="9"/>
        <v>0.03348467650397276</v>
      </c>
      <c r="AC34" s="59">
        <f t="shared" si="6"/>
        <v>669.69</v>
      </c>
      <c r="AD34" s="59">
        <f t="shared" si="7"/>
        <v>1335</v>
      </c>
      <c r="AE34" s="59">
        <v>1453.43</v>
      </c>
      <c r="AF34" s="127"/>
      <c r="AG34" s="13"/>
    </row>
    <row r="35" spans="1:33" ht="15" customHeight="1">
      <c r="A35" s="48" t="s">
        <v>43</v>
      </c>
      <c r="B35" s="49" t="s">
        <v>28</v>
      </c>
      <c r="C35" s="50">
        <v>281</v>
      </c>
      <c r="D35" s="51">
        <v>393.87</v>
      </c>
      <c r="E35" s="51">
        <f t="shared" si="0"/>
        <v>674.87</v>
      </c>
      <c r="F35" s="54">
        <v>0</v>
      </c>
      <c r="G35" s="55">
        <v>0</v>
      </c>
      <c r="H35" s="54">
        <v>0</v>
      </c>
      <c r="I35" s="55">
        <v>0</v>
      </c>
      <c r="J35" s="54">
        <v>0</v>
      </c>
      <c r="K35" s="55">
        <v>0</v>
      </c>
      <c r="L35" s="50">
        <f t="shared" si="1"/>
        <v>0</v>
      </c>
      <c r="M35" s="56">
        <f t="shared" si="2"/>
        <v>674.87</v>
      </c>
      <c r="N35" s="50">
        <v>0</v>
      </c>
      <c r="O35" s="56">
        <v>674.87</v>
      </c>
      <c r="P35" s="51">
        <f t="shared" si="3"/>
        <v>674.87</v>
      </c>
      <c r="Q35" s="52">
        <v>3</v>
      </c>
      <c r="R35" s="55">
        <v>210</v>
      </c>
      <c r="S35" s="54">
        <v>0</v>
      </c>
      <c r="T35" s="55">
        <v>0</v>
      </c>
      <c r="U35" s="54">
        <v>0</v>
      </c>
      <c r="V35" s="55">
        <v>0</v>
      </c>
      <c r="W35" s="50">
        <f t="shared" si="4"/>
        <v>210</v>
      </c>
      <c r="X35" s="57">
        <f t="shared" si="5"/>
        <v>464.87</v>
      </c>
      <c r="Y35" s="121">
        <v>149</v>
      </c>
      <c r="Z35" s="121">
        <v>55</v>
      </c>
      <c r="AA35" s="58">
        <f t="shared" si="8"/>
        <v>0.3691275167785235</v>
      </c>
      <c r="AB35" s="58">
        <f t="shared" si="9"/>
        <v>0.010404842981460462</v>
      </c>
      <c r="AC35" s="59">
        <f t="shared" si="6"/>
        <v>208.1</v>
      </c>
      <c r="AD35" s="59">
        <f t="shared" si="7"/>
        <v>210</v>
      </c>
      <c r="AE35" s="59">
        <v>464.87</v>
      </c>
      <c r="AF35" s="127"/>
      <c r="AG35" s="13"/>
    </row>
    <row r="36" spans="1:33" ht="15" customHeight="1">
      <c r="A36" s="63" t="s">
        <v>44</v>
      </c>
      <c r="B36" s="49" t="s">
        <v>27</v>
      </c>
      <c r="C36" s="50">
        <v>345</v>
      </c>
      <c r="D36" s="51">
        <v>1333.58</v>
      </c>
      <c r="E36" s="51">
        <f t="shared" si="0"/>
        <v>1678.58</v>
      </c>
      <c r="F36" s="52">
        <v>1</v>
      </c>
      <c r="G36" s="53">
        <v>80</v>
      </c>
      <c r="H36" s="54">
        <v>0</v>
      </c>
      <c r="I36" s="55">
        <v>0</v>
      </c>
      <c r="J36" s="54">
        <v>0</v>
      </c>
      <c r="K36" s="55">
        <v>0</v>
      </c>
      <c r="L36" s="51">
        <f t="shared" si="1"/>
        <v>80</v>
      </c>
      <c r="M36" s="56">
        <f t="shared" si="2"/>
        <v>1598.58</v>
      </c>
      <c r="N36" s="50">
        <v>0</v>
      </c>
      <c r="O36" s="56">
        <v>1598.58</v>
      </c>
      <c r="P36" s="51">
        <f t="shared" si="3"/>
        <v>1598.58</v>
      </c>
      <c r="Q36" s="52">
        <v>5</v>
      </c>
      <c r="R36" s="53">
        <v>503</v>
      </c>
      <c r="S36" s="54">
        <v>0</v>
      </c>
      <c r="T36" s="55">
        <v>0</v>
      </c>
      <c r="U36" s="54">
        <v>0</v>
      </c>
      <c r="V36" s="55">
        <v>0</v>
      </c>
      <c r="W36" s="51">
        <f t="shared" si="4"/>
        <v>503</v>
      </c>
      <c r="X36" s="57">
        <f t="shared" si="5"/>
        <v>1095.58</v>
      </c>
      <c r="Y36" s="121">
        <v>130</v>
      </c>
      <c r="Z36" s="121">
        <v>54</v>
      </c>
      <c r="AA36" s="58">
        <f t="shared" si="8"/>
        <v>0.4153846153846154</v>
      </c>
      <c r="AB36" s="58">
        <f t="shared" si="9"/>
        <v>0.01021566401816118</v>
      </c>
      <c r="AC36" s="59">
        <f t="shared" si="6"/>
        <v>204.31</v>
      </c>
      <c r="AD36" s="59">
        <f t="shared" si="7"/>
        <v>583</v>
      </c>
      <c r="AE36" s="59">
        <v>1095.48</v>
      </c>
      <c r="AF36" s="127"/>
      <c r="AG36" s="13"/>
    </row>
    <row r="37" spans="1:33" ht="15" customHeight="1">
      <c r="A37" s="74" t="s">
        <v>45</v>
      </c>
      <c r="B37" s="75" t="s">
        <v>27</v>
      </c>
      <c r="C37" s="76">
        <v>419</v>
      </c>
      <c r="D37" s="76">
        <v>0</v>
      </c>
      <c r="E37" s="77">
        <f t="shared" si="0"/>
        <v>419</v>
      </c>
      <c r="F37" s="78">
        <v>0</v>
      </c>
      <c r="G37" s="79">
        <v>0</v>
      </c>
      <c r="H37" s="80">
        <v>7</v>
      </c>
      <c r="I37" s="81">
        <v>419</v>
      </c>
      <c r="J37" s="78">
        <v>0</v>
      </c>
      <c r="K37" s="79">
        <v>0</v>
      </c>
      <c r="L37" s="77">
        <f t="shared" si="1"/>
        <v>419</v>
      </c>
      <c r="M37" s="82">
        <f t="shared" si="2"/>
        <v>0</v>
      </c>
      <c r="N37" s="76">
        <v>410</v>
      </c>
      <c r="O37" s="82">
        <v>0</v>
      </c>
      <c r="P37" s="77">
        <f t="shared" si="3"/>
        <v>410</v>
      </c>
      <c r="Q37" s="80">
        <v>6</v>
      </c>
      <c r="R37" s="79">
        <v>410</v>
      </c>
      <c r="S37" s="78">
        <v>0</v>
      </c>
      <c r="T37" s="83">
        <v>0</v>
      </c>
      <c r="U37" s="78">
        <v>0</v>
      </c>
      <c r="V37" s="79">
        <v>0</v>
      </c>
      <c r="W37" s="77">
        <f t="shared" si="4"/>
        <v>410</v>
      </c>
      <c r="X37" s="84">
        <f t="shared" si="5"/>
        <v>0</v>
      </c>
      <c r="Y37" s="122">
        <v>158</v>
      </c>
      <c r="Z37" s="122">
        <v>81</v>
      </c>
      <c r="AA37" s="85">
        <f t="shared" si="8"/>
        <v>0.5126582278481012</v>
      </c>
      <c r="AB37" s="85">
        <f t="shared" si="9"/>
        <v>0.01532349602724177</v>
      </c>
      <c r="AC37" s="86">
        <f t="shared" si="6"/>
        <v>306.47</v>
      </c>
      <c r="AD37" s="86">
        <f t="shared" si="7"/>
        <v>829</v>
      </c>
      <c r="AE37" s="86">
        <v>0</v>
      </c>
      <c r="AF37" s="128">
        <f>IF(X37&gt;(AC37*2),"0€",AC37)</f>
        <v>306.47</v>
      </c>
      <c r="AG37" s="13"/>
    </row>
    <row r="38" spans="1:33" ht="15" customHeight="1" thickBot="1">
      <c r="A38" s="64" t="s">
        <v>46</v>
      </c>
      <c r="B38" s="65" t="s">
        <v>29</v>
      </c>
      <c r="C38" s="66">
        <v>1458</v>
      </c>
      <c r="D38" s="67">
        <v>1874.31</v>
      </c>
      <c r="E38" s="67">
        <f t="shared" si="0"/>
        <v>3332.31</v>
      </c>
      <c r="F38" s="70">
        <v>6</v>
      </c>
      <c r="G38" s="71">
        <v>780</v>
      </c>
      <c r="H38" s="68">
        <v>0</v>
      </c>
      <c r="I38" s="69">
        <v>0</v>
      </c>
      <c r="J38" s="68">
        <v>0</v>
      </c>
      <c r="K38" s="69">
        <v>0</v>
      </c>
      <c r="L38" s="67">
        <f t="shared" si="1"/>
        <v>780</v>
      </c>
      <c r="M38" s="87">
        <f t="shared" si="2"/>
        <v>2552.31</v>
      </c>
      <c r="N38" s="66">
        <v>0</v>
      </c>
      <c r="O38" s="87">
        <v>2552.31</v>
      </c>
      <c r="P38" s="67">
        <f t="shared" si="3"/>
        <v>2552.31</v>
      </c>
      <c r="Q38" s="70">
        <v>7</v>
      </c>
      <c r="R38" s="71">
        <v>1390</v>
      </c>
      <c r="S38" s="68">
        <v>0</v>
      </c>
      <c r="T38" s="69">
        <v>0</v>
      </c>
      <c r="U38" s="68">
        <v>0</v>
      </c>
      <c r="V38" s="69">
        <v>0</v>
      </c>
      <c r="W38" s="67">
        <f t="shared" si="4"/>
        <v>1390</v>
      </c>
      <c r="X38" s="88">
        <f t="shared" si="5"/>
        <v>1162.31</v>
      </c>
      <c r="Y38" s="123">
        <v>516</v>
      </c>
      <c r="Z38" s="123">
        <v>230</v>
      </c>
      <c r="AA38" s="72">
        <f t="shared" si="8"/>
        <v>0.44573643410852715</v>
      </c>
      <c r="AB38" s="72">
        <f t="shared" si="9"/>
        <v>0.04351116155883466</v>
      </c>
      <c r="AC38" s="73">
        <f t="shared" si="6"/>
        <v>870.22</v>
      </c>
      <c r="AD38" s="73">
        <f t="shared" si="7"/>
        <v>2170</v>
      </c>
      <c r="AE38" s="73">
        <v>1162.31</v>
      </c>
      <c r="AF38" s="129">
        <f>IF(X38&gt;(AC38*2),"0€",AC38)</f>
        <v>870.22</v>
      </c>
      <c r="AG38" s="13"/>
    </row>
    <row r="39" spans="1:33" ht="39.75" customHeight="1" thickBot="1">
      <c r="A39" s="26" t="s">
        <v>13</v>
      </c>
      <c r="B39" s="27"/>
      <c r="C39" s="28">
        <v>28000</v>
      </c>
      <c r="D39" s="29">
        <f aca="true" t="shared" si="10" ref="D39:Z39">SUM(D5:D38)</f>
        <v>38273.04</v>
      </c>
      <c r="E39" s="30">
        <f t="shared" si="10"/>
        <v>66273.13</v>
      </c>
      <c r="F39" s="31">
        <f t="shared" si="10"/>
        <v>174</v>
      </c>
      <c r="G39" s="32">
        <f t="shared" si="10"/>
        <v>17075.32</v>
      </c>
      <c r="H39" s="31">
        <f t="shared" si="10"/>
        <v>63</v>
      </c>
      <c r="I39" s="32">
        <f t="shared" si="10"/>
        <v>3677.53</v>
      </c>
      <c r="J39" s="31">
        <f t="shared" si="10"/>
        <v>5</v>
      </c>
      <c r="K39" s="32">
        <f t="shared" si="10"/>
        <v>110</v>
      </c>
      <c r="L39" s="27">
        <f t="shared" si="10"/>
        <v>20862.850000000002</v>
      </c>
      <c r="M39" s="27">
        <f t="shared" si="10"/>
        <v>45410.28</v>
      </c>
      <c r="N39" s="33">
        <f t="shared" si="10"/>
        <v>16665</v>
      </c>
      <c r="O39" s="27">
        <f t="shared" si="10"/>
        <v>45414.02999999999</v>
      </c>
      <c r="P39" s="30">
        <f t="shared" si="10"/>
        <v>62079.03</v>
      </c>
      <c r="Q39" s="31">
        <f t="shared" si="10"/>
        <v>109</v>
      </c>
      <c r="R39" s="32">
        <f t="shared" si="10"/>
        <v>13858.4</v>
      </c>
      <c r="S39" s="31">
        <f t="shared" si="10"/>
        <v>48</v>
      </c>
      <c r="T39" s="32">
        <f t="shared" si="10"/>
        <v>2956.15</v>
      </c>
      <c r="U39" s="31">
        <f t="shared" si="10"/>
        <v>5</v>
      </c>
      <c r="V39" s="32">
        <f t="shared" si="10"/>
        <v>176.3</v>
      </c>
      <c r="W39" s="27">
        <f t="shared" si="10"/>
        <v>16990.85</v>
      </c>
      <c r="X39" s="27">
        <f t="shared" si="10"/>
        <v>45088.18</v>
      </c>
      <c r="Y39" s="124">
        <f t="shared" si="10"/>
        <v>13492</v>
      </c>
      <c r="Z39" s="124">
        <f t="shared" si="10"/>
        <v>5286</v>
      </c>
      <c r="AA39" s="34"/>
      <c r="AB39" s="35"/>
      <c r="AC39" s="36">
        <f>SUM(AC5:AC38)</f>
        <v>20000</v>
      </c>
      <c r="AD39" s="36">
        <f>SUM(AD5:AD38)</f>
        <v>37853.700000000004</v>
      </c>
      <c r="AE39" s="36">
        <f>SUM(AE5:AE38)</f>
        <v>45088.08</v>
      </c>
      <c r="AF39" s="130">
        <v>9070</v>
      </c>
      <c r="AG39" s="14"/>
    </row>
    <row r="40" spans="11:14" ht="13.5" customHeight="1" thickTop="1">
      <c r="K40" s="7"/>
      <c r="L40" s="3"/>
      <c r="M40" s="3"/>
      <c r="N40" s="9"/>
    </row>
    <row r="41" spans="11:14" ht="12.75">
      <c r="K41" s="8"/>
      <c r="M41" s="2"/>
      <c r="N41" s="10"/>
    </row>
    <row r="42" spans="11:14" ht="12.75">
      <c r="K42" s="8"/>
      <c r="N42" s="10"/>
    </row>
    <row r="43" spans="11:12" ht="12.75">
      <c r="K43" s="8"/>
      <c r="L43" s="2"/>
    </row>
    <row r="44" ht="12.75">
      <c r="K44" s="4"/>
    </row>
  </sheetData>
  <sheetProtection/>
  <mergeCells count="27">
    <mergeCell ref="AD2:AD3"/>
    <mergeCell ref="U2:V2"/>
    <mergeCell ref="W2:W3"/>
    <mergeCell ref="X2:X3"/>
    <mergeCell ref="AF2:AF3"/>
    <mergeCell ref="AE2:AE3"/>
    <mergeCell ref="Y2:Y3"/>
    <mergeCell ref="Z2:Z3"/>
    <mergeCell ref="AA2:AA3"/>
    <mergeCell ref="AB2:AB3"/>
    <mergeCell ref="AC2:AC3"/>
    <mergeCell ref="M2:M3"/>
    <mergeCell ref="N2:N3"/>
    <mergeCell ref="O2:O3"/>
    <mergeCell ref="P2:P3"/>
    <mergeCell ref="Q2:R2"/>
    <mergeCell ref="S2:T2"/>
    <mergeCell ref="A1:AF1"/>
    <mergeCell ref="A2:A3"/>
    <mergeCell ref="B2:B3"/>
    <mergeCell ref="C2:C3"/>
    <mergeCell ref="D2:D3"/>
    <mergeCell ref="E2:E3"/>
    <mergeCell ref="F2:G2"/>
    <mergeCell ref="H2:I2"/>
    <mergeCell ref="J2:K2"/>
    <mergeCell ref="L2:L3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Laurette Martageix</cp:lastModifiedBy>
  <cp:lastPrinted>2019-01-14T14:13:34Z</cp:lastPrinted>
  <dcterms:created xsi:type="dcterms:W3CDTF">1996-10-21T11:03:58Z</dcterms:created>
  <dcterms:modified xsi:type="dcterms:W3CDTF">2019-01-17T10:49:36Z</dcterms:modified>
  <cp:category/>
  <cp:version/>
  <cp:contentType/>
  <cp:contentStatus/>
</cp:coreProperties>
</file>